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1 November\EY TiD Prognosemodel 10Sep2026\DALON, Jun 2023\"/>
    </mc:Choice>
  </mc:AlternateContent>
  <xr:revisionPtr revIDLastSave="0" documentId="13_ncr:1_{73D8344A-F79F-49AD-B1A2-D35F4F09A6FE}" xr6:coauthVersionLast="47" xr6:coauthVersionMax="47" xr10:uidLastSave="{00000000-0000-0000-0000-000000000000}"/>
  <bookViews>
    <workbookView xWindow="-120" yWindow="-120" windowWidth="29040" windowHeight="15720" activeTab="1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6" i="3" l="1" a="1"/>
  <c r="K276" i="3" s="1"/>
  <c r="K275" i="3" a="1"/>
  <c r="K275" i="3" s="1"/>
  <c r="K274" i="3" a="1"/>
  <c r="K274" i="3" s="1"/>
  <c r="K273" i="3" a="1"/>
  <c r="K273" i="3" s="1"/>
  <c r="K242" i="3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F12" i="3" l="1"/>
  <c r="K19" i="3" s="1"/>
  <c r="T19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318" i="3" a="1"/>
  <c r="K318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84" i="3" a="1"/>
  <c r="K284" i="3" s="1"/>
  <c r="K299" i="3" a="1"/>
  <c r="K299" i="3" s="1"/>
  <c r="K283" i="3" a="1"/>
  <c r="K283" i="3" s="1"/>
  <c r="K287" i="3" a="1"/>
  <c r="K287" i="3" s="1"/>
  <c r="K300" i="3" a="1"/>
  <c r="K300" i="3" s="1"/>
  <c r="K290" i="3" a="1"/>
  <c r="K290" i="3" s="1"/>
  <c r="K403" i="3" a="1"/>
  <c r="K403" i="3" s="1"/>
  <c r="K282" i="3" a="1"/>
  <c r="K282" i="3" s="1"/>
  <c r="K286" i="3" a="1"/>
  <c r="K286" i="3" s="1"/>
  <c r="K331" i="3" a="1"/>
  <c r="K331" i="3" s="1"/>
  <c r="K281" i="3" a="1"/>
  <c r="K281" i="3" s="1"/>
  <c r="K332" i="3" a="1"/>
  <c r="K332" i="3" s="1"/>
  <c r="K420" i="3" a="1"/>
  <c r="K420" i="3" s="1"/>
  <c r="K288" i="3" a="1"/>
  <c r="K288" i="3" s="1"/>
  <c r="K315" i="3" a="1"/>
  <c r="K315" i="3" s="1"/>
  <c r="K338" i="3" a="1"/>
  <c r="K338" i="3" s="1"/>
  <c r="K280" i="3" a="1"/>
  <c r="K280" i="3" s="1"/>
  <c r="K285" i="3" a="1"/>
  <c r="K285" i="3" s="1"/>
  <c r="K279" i="3" a="1"/>
  <c r="K279" i="3" s="1"/>
  <c r="K316" i="3" a="1"/>
  <c r="K316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6" i="3" l="1"/>
  <c r="U275" i="3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<sst xmlns="http://schemas.openxmlformats.org/spreadsheetml/2006/main" count="158" uniqueCount="95">
  <si>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</si>
  <si>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</si>
  <si>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</si>
  <si>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</si>
  <si>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</si>
  <si>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</si>
  <si>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</si>
  <si>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</si>
  <si>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</si>
  <si>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</si>
  <si>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</si>
  <si>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</si>
  <si>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</si>
  <si>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</si>
  <si>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</si>
  <si>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</si>
  <si>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</si>
  <si>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</si>
  <si>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</si>
  <si>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</si>
  <si>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</si>
  <si>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</si>
  <si>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</si>
  <si>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</si>
  <si>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</si>
  <si>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</si>
  <si>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</si>
  <si>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</si>
  <si>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</si>
  <si>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</si>
  <si>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</si>
  <si>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</si>
  <si>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</si>
  <si>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</si>
  <si>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</si>
  <si>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</si>
  <si>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</si>
  <si>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</si>
  <si>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</si>
  <si>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</si>
  <si>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</si>
  <si>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</si>
  <si>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</si>
  <si>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</si>
  <si>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</si>
  <si>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</si>
  <si>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</si>
  <si>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</si>
  <si>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</si>
  <si>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</si>
  <si>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Gasindeks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</si>
  <si>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</si>
  <si>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</si>
  <si>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</si>
  <si>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</si>
  <si>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</si>
  <si>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</si>
  <si>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</si>
  <si>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</si>
  <si>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</si>
  <si>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</si>
  <si>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</si>
  <si>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</si>
  <si>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</si>
  <si>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</si>
  <si>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</si>
  <si>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</si>
  <si>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</si>
  <si>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</si>
  <si>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</si>
  <si>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</si>
  <si>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</si>
  <si>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</si>
  <si>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Gasindeks</t>
  </si>
  <si>
    <t>• RME-indeks</t>
  </si>
  <si>
    <t>• HVO-indeks</t>
  </si>
  <si>
    <t>Løn (DALON)</t>
  </si>
  <si>
    <t>DI: Lønindeks for DA-området</t>
  </si>
  <si>
    <t>Lønindeks overgår til at følge udviklingen i DALON fremfor SBLON1.</t>
  </si>
  <si>
    <t>Gaspris m. tillæg</t>
  </si>
  <si>
    <t>Gaspris med tillæg</t>
  </si>
  <si>
    <t>Løn (DALON, Sep 2026)</t>
  </si>
  <si>
    <t>Løn (DALON, Jun 2023)</t>
  </si>
  <si>
    <t>Denne model laver en prognose for de omkostningsindeks, der bruges i forbindelse med kontraktregulering af bustrafik hos Trafikselskaberne i Danmark. Lønudviklingen i denne model følger udviklingen i DALON.</t>
  </si>
  <si>
    <t>Lønudviklingen i denne model følger ILON12 frem til og med maj 2023. Efterfølgende er lønudviklingen baseret på udviklingen i DALON.</t>
  </si>
  <si>
    <t>• Elspot-indeks</t>
  </si>
  <si>
    <t>Lønindeks (DALON)</t>
  </si>
  <si>
    <t>Nyt DALON-omkostningsindeks introduceres for diesel, HVO og RME. Lønindekset følger ILON12 frem til og med maj 2023 og</t>
  </si>
  <si>
    <t xml:space="preserve">DALON (DA's lønindeks, beregnet af DI på baggrund af DA's KonjunkturStatistik) fra juni 2023 og frem. </t>
  </si>
  <si>
    <t>Der er seks forskellige omkostningsindeks, der adskiller sig ved deres vægte og brændstoftype:</t>
  </si>
  <si>
    <t>• Elindeks</t>
  </si>
  <si>
    <t>El</t>
  </si>
  <si>
    <t>DST: PRIS04: 04.5.1 Elektricitet</t>
  </si>
  <si>
    <t>Elspot</t>
  </si>
  <si>
    <t>Nordpool: El Day-Ahead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</si>
</sst>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123671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3671" y="1047750"/>
          <a:ext cx="1284124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view="pageBreakPreview" topLeftCell="A63" zoomScale="60" zoomScaleNormal="100" workbookViewId="0">
      <selection activeCell="H113" sqref="H113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51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Gas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82</v>
      </c>
      <c r="H19" s="20" t="s">
        <v>10</v>
      </c>
      <c r="I19" s="20" t="s">
        <v>11</v>
      </c>
      <c r="J19" s="20" t="s">
        <v>12</v>
      </c>
      <c r="K19" s="20" t="s">
        <v>31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44927</v>
      </c>
      <c r="G20" s="24">
        <v>149.69681999999997</v>
      </c>
      <c r="H20" s="24">
        <v>153.05210420841684</v>
      </c>
      <c r="I20" s="24">
        <v>122.56575452163548</v>
      </c>
      <c r="J20" s="24">
        <v>2.86</v>
      </c>
      <c r="K20" s="24">
        <v>318.2</v>
      </c>
      <c r="L20" s="25">
        <v>146.14524221518798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44958</v>
      </c>
      <c r="G21" s="24">
        <v>149.69681999999997</v>
      </c>
      <c r="H21" s="24">
        <v>152.13326653306615</v>
      </c>
      <c r="I21" s="24">
        <v>122.66713231693873</v>
      </c>
      <c r="J21" s="24">
        <v>3.33</v>
      </c>
      <c r="K21" s="24">
        <v>373.9</v>
      </c>
      <c r="L21" s="25">
        <v>153.31314362838549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44986</v>
      </c>
      <c r="G22" s="24">
        <v>149.69681999999997</v>
      </c>
      <c r="H22" s="24">
        <v>152.78957915831666</v>
      </c>
      <c r="I22" s="24">
        <v>124.39055483709407</v>
      </c>
      <c r="J22" s="24">
        <v>3.26</v>
      </c>
      <c r="K22" s="24">
        <v>257.60000000000002</v>
      </c>
      <c r="L22" s="25">
        <v>139.58505460316945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45017</v>
      </c>
      <c r="G23" s="24">
        <v>150.90894</v>
      </c>
      <c r="H23" s="24">
        <v>154.23346693386776</v>
      </c>
      <c r="I23" s="24">
        <v>123.98504365588104</v>
      </c>
      <c r="J23" s="24">
        <v>3.58</v>
      </c>
      <c r="K23" s="24">
        <v>232.8</v>
      </c>
      <c r="L23" s="25">
        <v>137.76729247464692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45047</v>
      </c>
      <c r="G24" s="24">
        <v>150.90894</v>
      </c>
      <c r="H24" s="24">
        <v>153.97094188376755</v>
      </c>
      <c r="I24" s="24">
        <v>124.59331042770059</v>
      </c>
      <c r="J24" s="24">
        <v>3.32</v>
      </c>
      <c r="K24" s="24">
        <v>212.4</v>
      </c>
      <c r="L24" s="25">
        <v>135.04987246814218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45078</v>
      </c>
      <c r="G25" s="24">
        <v>150.90894</v>
      </c>
      <c r="H25" s="24">
        <v>154.36472945891785</v>
      </c>
      <c r="I25" s="24">
        <v>124.69468822300384</v>
      </c>
      <c r="J25" s="24">
        <v>3.35</v>
      </c>
      <c r="K25" s="24">
        <v>209.4</v>
      </c>
      <c r="L25" s="25">
        <v>134.76713729001608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45108</v>
      </c>
      <c r="G26" s="24">
        <v>151.51257576</v>
      </c>
      <c r="H26" s="24">
        <v>152.26452905811624</v>
      </c>
      <c r="I26" s="24">
        <v>124.39055483709407</v>
      </c>
      <c r="J26" s="24">
        <v>3.45</v>
      </c>
      <c r="K26" s="24">
        <v>184.6</v>
      </c>
      <c r="L26" s="25">
        <v>132.10038499477827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45139</v>
      </c>
      <c r="G27" s="24">
        <v>151.51257576</v>
      </c>
      <c r="H27" s="24">
        <v>152.78957915831666</v>
      </c>
      <c r="I27" s="24">
        <v>124.99882160891359</v>
      </c>
      <c r="J27" s="24">
        <v>3.69</v>
      </c>
      <c r="K27" s="24">
        <v>184.4</v>
      </c>
      <c r="L27" s="25">
        <v>132.47120837040657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45170</v>
      </c>
      <c r="G28" s="24">
        <v>151.51257576</v>
      </c>
      <c r="H28" s="24">
        <v>155.54609218436875</v>
      </c>
      <c r="I28" s="24">
        <v>126.31673294785591</v>
      </c>
      <c r="J28" s="24">
        <v>3.67</v>
      </c>
      <c r="K28" s="24">
        <v>193.6</v>
      </c>
      <c r="L28" s="25">
        <v>133.85437104313888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45200</v>
      </c>
      <c r="G29" s="24">
        <v>154.98348138</v>
      </c>
      <c r="H29" s="24">
        <v>154.49599198396794</v>
      </c>
      <c r="I29" s="24">
        <v>126.01259956194615</v>
      </c>
      <c r="J29" s="24">
        <v>3.67</v>
      </c>
      <c r="K29" s="24">
        <v>203.4</v>
      </c>
      <c r="L29" s="25">
        <v>136.83774141091661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45231</v>
      </c>
      <c r="G30" s="24">
        <v>154.98348138</v>
      </c>
      <c r="H30" s="24">
        <v>154.10220440881764</v>
      </c>
      <c r="I30" s="24">
        <v>125.70846617603638</v>
      </c>
      <c r="J30" s="24">
        <v>3.81</v>
      </c>
      <c r="K30" s="24">
        <v>206</v>
      </c>
      <c r="L30" s="25">
        <v>137.26790101925189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45261</v>
      </c>
      <c r="G31" s="24">
        <v>154.98348138</v>
      </c>
      <c r="H31" s="24">
        <v>154.49599198396794</v>
      </c>
      <c r="I31" s="24">
        <v>125.60708838073313</v>
      </c>
      <c r="J31" s="24">
        <v>3.78</v>
      </c>
      <c r="K31" s="24">
        <v>220.2</v>
      </c>
      <c r="L31" s="25">
        <v>138.93852019047242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45292</v>
      </c>
      <c r="G32" s="24">
        <v>157.09620653999997</v>
      </c>
      <c r="H32" s="24">
        <v>153.97094188376755</v>
      </c>
      <c r="I32" s="24">
        <v>125.2015771995201</v>
      </c>
      <c r="J32" s="24">
        <v>3.51</v>
      </c>
      <c r="K32" s="24">
        <v>229.8</v>
      </c>
      <c r="L32" s="25">
        <v>140.83505305460756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45323</v>
      </c>
      <c r="G33" s="24">
        <v>157.09620653999997</v>
      </c>
      <c r="H33" s="24">
        <v>153.18336673346695</v>
      </c>
      <c r="I33" s="24">
        <v>124.99882160891359</v>
      </c>
      <c r="J33" s="24">
        <v>3.18</v>
      </c>
      <c r="K33" s="24">
        <v>210.3</v>
      </c>
      <c r="L33" s="25">
        <v>138.02518648363608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45352</v>
      </c>
      <c r="G34" s="24">
        <v>157.09620653999997</v>
      </c>
      <c r="H34" s="24">
        <v>154.62725450901803</v>
      </c>
      <c r="I34" s="24">
        <v>123.98504365588104</v>
      </c>
      <c r="J34" s="24">
        <v>3.23</v>
      </c>
      <c r="K34" s="24">
        <v>198.6</v>
      </c>
      <c r="L34" s="25">
        <v>136.70126696463925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45383</v>
      </c>
      <c r="G35" s="24">
        <v>158.30347806</v>
      </c>
      <c r="H35" s="24">
        <v>155.41482965931866</v>
      </c>
      <c r="I35" s="24">
        <v>124.28917704179081</v>
      </c>
      <c r="J35" s="24">
        <v>3.38</v>
      </c>
      <c r="K35" s="24">
        <v>185.5</v>
      </c>
      <c r="L35" s="25">
        <v>136.08016340017736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45413</v>
      </c>
      <c r="G36" s="24">
        <v>158.30347806</v>
      </c>
      <c r="H36" s="24">
        <v>155.41482965931866</v>
      </c>
      <c r="I36" s="24">
        <v>123.88366586057779</v>
      </c>
      <c r="J36" s="24">
        <v>3.39</v>
      </c>
      <c r="K36" s="24">
        <v>187.2</v>
      </c>
      <c r="L36" s="25">
        <v>136.25753696859209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45444</v>
      </c>
      <c r="G37" s="24">
        <v>158.30347806</v>
      </c>
      <c r="H37" s="24">
        <v>155.54609218436875</v>
      </c>
      <c r="I37" s="24">
        <v>124.39055483709407</v>
      </c>
      <c r="J37" s="24">
        <v>3.43</v>
      </c>
      <c r="K37" s="24">
        <v>204</v>
      </c>
      <c r="L37" s="25">
        <v>138.36392571102576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45474</v>
      </c>
      <c r="G38" s="24">
        <v>159.05802276</v>
      </c>
      <c r="H38" s="24">
        <v>155.54609218436875</v>
      </c>
      <c r="I38" s="24">
        <v>124.89744381361034</v>
      </c>
      <c r="J38" s="24">
        <v>3.49</v>
      </c>
      <c r="K38" s="24">
        <v>210.3</v>
      </c>
      <c r="L38" s="25">
        <v>139.65325543439886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45505</v>
      </c>
      <c r="G39" s="24">
        <v>159.05802276</v>
      </c>
      <c r="H39" s="24">
        <v>155.54609218436875</v>
      </c>
      <c r="I39" s="24">
        <v>124.89744381361034</v>
      </c>
      <c r="J39" s="24">
        <v>3.4</v>
      </c>
      <c r="K39" s="24">
        <v>216.4</v>
      </c>
      <c r="L39" s="25">
        <v>140.26623836341952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45536</v>
      </c>
      <c r="G40" s="24">
        <v>159.05802276</v>
      </c>
      <c r="H40" s="24">
        <v>157.25250501002006</v>
      </c>
      <c r="I40" s="24">
        <v>125.10019940421685</v>
      </c>
      <c r="J40" s="24">
        <v>3.12</v>
      </c>
      <c r="K40" s="24">
        <v>212</v>
      </c>
      <c r="L40" s="25">
        <v>139.52721367805657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45566</v>
      </c>
      <c r="G41" s="24">
        <v>164.94347141999998</v>
      </c>
      <c r="H41" s="24">
        <v>156.59619238476955</v>
      </c>
      <c r="I41" s="24">
        <v>125.30295499482335</v>
      </c>
      <c r="J41" s="24">
        <v>3.05</v>
      </c>
      <c r="K41" s="24">
        <v>226.9</v>
      </c>
      <c r="L41" s="25">
        <v>144.4379360983483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45597</v>
      </c>
      <c r="G42" s="24">
        <v>164.94347141999998</v>
      </c>
      <c r="H42" s="24">
        <v>156.07114228456916</v>
      </c>
      <c r="I42" s="24">
        <v>125.2015771995201</v>
      </c>
      <c r="J42" s="24">
        <v>2.82</v>
      </c>
      <c r="K42" s="24">
        <v>226.6</v>
      </c>
      <c r="L42" s="25">
        <v>144.06715002994639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45627</v>
      </c>
      <c r="G43" s="24">
        <v>164.94347141999998</v>
      </c>
      <c r="H43" s="24">
        <v>156.98997995991985</v>
      </c>
      <c r="I43" s="24">
        <v>124.59331042770059</v>
      </c>
      <c r="J43" s="24">
        <v>2.9</v>
      </c>
      <c r="K43" s="24">
        <v>228.6</v>
      </c>
      <c r="L43" s="25">
        <v>144.41313763476956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45658</v>
      </c>
      <c r="G44" s="24">
        <v>164.64165353999999</v>
      </c>
      <c r="H44" s="24">
        <v>156.46492985971946</v>
      </c>
      <c r="I44" s="24">
        <v>124.89744381361034</v>
      </c>
      <c r="J44" s="24">
        <v>2.67</v>
      </c>
      <c r="K44" s="24">
        <v>232.9</v>
      </c>
      <c r="L44" s="25">
        <v>144.46080640436037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45689</v>
      </c>
      <c r="G45" s="24">
        <v>164.64165353999999</v>
      </c>
      <c r="H45" s="24">
        <v>156.07114228456916</v>
      </c>
      <c r="I45" s="24">
        <v>125.20157719952012</v>
      </c>
      <c r="J45" s="24">
        <v>2.82</v>
      </c>
      <c r="K45" s="24">
        <v>235.8</v>
      </c>
      <c r="L45" s="25">
        <v>144.99563791523974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45717</v>
      </c>
      <c r="G46" s="24">
        <v>164.64165353999999</v>
      </c>
      <c r="H46" s="24">
        <v>156.98997995991985</v>
      </c>
      <c r="I46" s="24">
        <v>124.43144447509424</v>
      </c>
      <c r="J46" s="24">
        <v>2.73</v>
      </c>
      <c r="K46" s="24">
        <v>241.4</v>
      </c>
      <c r="L46" s="25">
        <v>145.54135744723334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45748</v>
      </c>
      <c r="G47" s="24">
        <v>165.54710717999998</v>
      </c>
      <c r="H47" s="24">
        <v>158.56513026052104</v>
      </c>
      <c r="I47" s="24">
        <v>124.21140655382972</v>
      </c>
      <c r="J47" s="24">
        <v>2.69</v>
      </c>
      <c r="K47" s="24">
        <v>248.9</v>
      </c>
      <c r="L47" s="25">
        <v>146.97285721006921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45778</v>
      </c>
      <c r="G48" s="24">
        <v>165.54710717999998</v>
      </c>
      <c r="H48" s="24">
        <v>157.77755511022045</v>
      </c>
      <c r="I48" s="24">
        <v>124.10138759319744</v>
      </c>
      <c r="J48" s="24">
        <v>2.75</v>
      </c>
      <c r="K48" s="24">
        <v>227.5</v>
      </c>
      <c r="L48" s="25">
        <v>144.43596176881783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45809</v>
      </c>
      <c r="G49" s="24">
        <v>165.54710717999998</v>
      </c>
      <c r="H49" s="24">
        <v>157.90881763527054</v>
      </c>
      <c r="I49" s="24">
        <v>126.08172888457825</v>
      </c>
      <c r="J49" s="24">
        <v>2.61</v>
      </c>
      <c r="K49" s="24">
        <v>200</v>
      </c>
      <c r="L49" s="25">
        <v>141.17869716842449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45839</v>
      </c>
      <c r="G50" s="24">
        <v>166.15074293999999</v>
      </c>
      <c r="H50" s="24">
        <v>158.04008016032066</v>
      </c>
      <c r="I50" s="24">
        <v>126.41178576647506</v>
      </c>
      <c r="J50" s="24">
        <v>2.67</v>
      </c>
      <c r="K50" s="24">
        <v>198.5</v>
      </c>
      <c r="L50" s="25">
        <v>141.44878193043598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45870</v>
      </c>
      <c r="G51" s="24">
        <v>166.15074293999999</v>
      </c>
      <c r="H51" s="24">
        <v>158.43386773547095</v>
      </c>
      <c r="I51" s="24">
        <v>125.86169096331372</v>
      </c>
      <c r="J51" s="24">
        <v>2.75</v>
      </c>
      <c r="K51" s="24">
        <v>203.2</v>
      </c>
      <c r="L51" s="25">
        <v>142.08522284073567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45901</v>
      </c>
      <c r="G52" s="24">
        <v>166.15074293999999</v>
      </c>
      <c r="H52" s="24">
        <v>160.79659318637275</v>
      </c>
      <c r="I52" s="24">
        <v>126.30176680584279</v>
      </c>
      <c r="J52" s="24">
        <v>2.69</v>
      </c>
      <c r="K52" s="24">
        <v>196.8</v>
      </c>
      <c r="L52" s="25">
        <v>141.45228808793877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45931</v>
      </c>
      <c r="G53" s="24">
        <v>170.37619326000001</v>
      </c>
      <c r="H53" s="24">
        <v>159.74649298597197</v>
      </c>
      <c r="I53" s="24">
        <v>124.65148239635877</v>
      </c>
      <c r="J53" s="24">
        <v>2.73</v>
      </c>
      <c r="K53" s="24">
        <v>193.9</v>
      </c>
      <c r="L53" s="25">
        <v>143.26617170455444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45962</v>
      </c>
      <c r="G54" s="24">
        <v>170.37619326000001</v>
      </c>
      <c r="H54" s="24">
        <v>159.61523046092185</v>
      </c>
      <c r="I54" s="24">
        <v>124.65148239635877</v>
      </c>
      <c r="J54" s="24">
        <v>2.76</v>
      </c>
      <c r="K54" s="24">
        <v>193.9</v>
      </c>
      <c r="L54" s="25">
        <v>143.29481577698419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45992</v>
      </c>
      <c r="G55" s="24">
        <v>170.37619326000001</v>
      </c>
      <c r="H55" s="24">
        <v>160.27154308617236</v>
      </c>
      <c r="I55" s="24">
        <v>126.30176680584279</v>
      </c>
      <c r="J55" s="24">
        <v>2.68</v>
      </c>
      <c r="K55" s="24">
        <v>196.6</v>
      </c>
      <c r="L55" s="25">
        <v>143.71403578049618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46023</v>
      </c>
      <c r="G56" s="24">
        <v>170.67801114</v>
      </c>
      <c r="H56" s="24">
        <v>159.74649298597197</v>
      </c>
      <c r="I56" s="24">
        <v>125.42161512078465</v>
      </c>
      <c r="J56" s="24">
        <v>2.69</v>
      </c>
      <c r="K56" s="24">
        <v>195.1</v>
      </c>
      <c r="L56" s="25">
        <v>143.59684661583867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46054</v>
      </c>
      <c r="G57" s="24">
        <v>170.67801114</v>
      </c>
      <c r="H57" s="24">
        <v>159.09018036072146</v>
      </c>
      <c r="I57" s="24">
        <v>124.32142551446198</v>
      </c>
      <c r="J57" s="24">
        <v>2.79</v>
      </c>
      <c r="K57" s="24">
        <v>187</v>
      </c>
      <c r="L57" s="25">
        <v>142.61091386209623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46082</v>
      </c>
      <c r="G58" s="26">
        <v>170.67801114</v>
      </c>
      <c r="H58" s="24">
        <v>158.18427224078528</v>
      </c>
      <c r="I58" s="24">
        <v>123.11121694750705</v>
      </c>
      <c r="J58" s="24">
        <v>2.76</v>
      </c>
      <c r="K58" s="24">
        <v>203.3</v>
      </c>
      <c r="L58" s="25">
        <v>144.33873556892067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46113</v>
      </c>
      <c r="G59" s="24">
        <v>171.58346477999999</v>
      </c>
      <c r="H59" s="24">
        <v>159.78947785681257</v>
      </c>
      <c r="I59" s="24">
        <v>123.66131175066837</v>
      </c>
      <c r="J59" s="24">
        <v>2.67</v>
      </c>
      <c r="K59" s="24">
        <v>203.3</v>
      </c>
      <c r="L59" s="25">
        <v>144.88794888447896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46143</v>
      </c>
      <c r="G60" s="24">
        <v>171.58346477999999</v>
      </c>
      <c r="H60" s="24">
        <v>159.7259053571679</v>
      </c>
      <c r="I60" s="24">
        <v>125.64165304204919</v>
      </c>
      <c r="J60" s="24">
        <v>3.11</v>
      </c>
      <c r="K60" s="24">
        <v>237.2</v>
      </c>
      <c r="L60" s="25">
        <v>149.65627277539159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46174</v>
      </c>
      <c r="G61" s="24">
        <v>171.58346477999999</v>
      </c>
      <c r="H61" s="24">
        <v>160.10734035503575</v>
      </c>
      <c r="I61" s="24">
        <v>123.22123590813931</v>
      </c>
      <c r="J61" s="24">
        <v>3.11</v>
      </c>
      <c r="K61" s="24">
        <v>221.3</v>
      </c>
      <c r="L61" s="25">
        <v>147.56549186898852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46204</v>
      </c>
      <c r="G62" s="24">
        <v>172.48891841999998</v>
      </c>
      <c r="H62" s="24">
        <v>161.0291415998831</v>
      </c>
      <c r="I62" s="24">
        <v>123.44127382940384</v>
      </c>
      <c r="J62" s="24">
        <v>2.92</v>
      </c>
      <c r="K62" s="24">
        <v>224.7</v>
      </c>
      <c r="L62" s="25">
        <v>148.31575326213257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46235</v>
      </c>
      <c r="G63" s="24">
        <v>172.48891841999998</v>
      </c>
      <c r="H63" s="24">
        <v>161.41057659775097</v>
      </c>
      <c r="I63" s="24">
        <v>124.87152031762332</v>
      </c>
      <c r="J63" s="24">
        <v>2.89</v>
      </c>
      <c r="K63" s="24">
        <v>220.1</v>
      </c>
      <c r="L63" s="25">
        <v>147.88938472136687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46266</v>
      </c>
      <c r="G64" s="24">
        <v>172.48891841999998</v>
      </c>
      <c r="H64" s="24">
        <v>163.57204158566887</v>
      </c>
      <c r="I64" s="24">
        <v>126.85186160900412</v>
      </c>
      <c r="J64" s="24">
        <v>3.12</v>
      </c>
      <c r="K64" s="24">
        <v>237.9</v>
      </c>
      <c r="L64" s="25">
        <v>150.63100615287027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46296</v>
      </c>
      <c r="G65" s="24">
        <v>176.5634598</v>
      </c>
      <c r="H65" s="24">
        <v>163.03167533868938</v>
      </c>
      <c r="I65" s="24">
        <v>122.78116006561024</v>
      </c>
      <c r="J65" s="24">
        <v>3.24</v>
      </c>
      <c r="K65" s="24">
        <v>255.4</v>
      </c>
      <c r="L65" s="25">
        <v>154.70167776810067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46327</v>
      </c>
      <c r="G66" s="29">
        <v>176.5634598</v>
      </c>
      <c r="H66" s="29">
        <v>163.0634615885117</v>
      </c>
      <c r="I66" s="29">
        <v>123.22123590813931</v>
      </c>
      <c r="J66" s="29">
        <v>3.48</v>
      </c>
      <c r="K66" s="29">
        <v>284.8</v>
      </c>
      <c r="L66" s="30">
        <v>158.54655593350066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46357</v>
      </c>
      <c r="G67" s="24">
        <v>176.5634598</v>
      </c>
      <c r="H67" s="24">
        <v>163.05036563911654</v>
      </c>
      <c r="I67" s="24">
        <v>125.30714316260868</v>
      </c>
      <c r="J67" s="24">
        <v>3.24</v>
      </c>
      <c r="K67" s="24">
        <v>285.40618259278068</v>
      </c>
      <c r="L67" s="25">
        <v>158.50926512516889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46388</v>
      </c>
      <c r="G68" s="24">
        <v>177.04181658076999</v>
      </c>
      <c r="H68" s="24">
        <v>163.27957318396679</v>
      </c>
      <c r="I68" s="24">
        <v>125.48329328974222</v>
      </c>
      <c r="J68" s="24">
        <v>3.2650000000000001</v>
      </c>
      <c r="K68" s="24">
        <v>286.01365541497074</v>
      </c>
      <c r="L68" s="25">
        <v>158.9095182149432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46419</v>
      </c>
      <c r="G69" s="24">
        <v>177.52146935568265</v>
      </c>
      <c r="H69" s="24">
        <v>163.50910293661099</v>
      </c>
      <c r="I69" s="24">
        <v>125.65969103936962</v>
      </c>
      <c r="J69" s="24">
        <v>3.29</v>
      </c>
      <c r="K69" s="24">
        <v>286.62242121275909</v>
      </c>
      <c r="L69" s="25">
        <v>159.31068651829176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46447</v>
      </c>
      <c r="G70" s="24">
        <v>178.00242163592645</v>
      </c>
      <c r="H70" s="24">
        <v>163.73895534999176</v>
      </c>
      <c r="I70" s="24">
        <v>125.83633675958544</v>
      </c>
      <c r="J70" s="24">
        <v>3.3149999999999999</v>
      </c>
      <c r="K70" s="24">
        <v>287.23248273817984</v>
      </c>
      <c r="L70" s="25">
        <v>159.71277236635763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46478</v>
      </c>
      <c r="G71" s="24">
        <v>178.48467694220261</v>
      </c>
      <c r="H71" s="24">
        <v>163.9691308776884</v>
      </c>
      <c r="I71" s="24">
        <v>126.01323079897355</v>
      </c>
      <c r="J71" s="24">
        <v>3.34</v>
      </c>
      <c r="K71" s="24">
        <v>276.20473338150629</v>
      </c>
      <c r="L71" s="25">
        <v>158.73016983827648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46508</v>
      </c>
      <c r="G72" s="24">
        <v>178.96823880475083</v>
      </c>
      <c r="H72" s="24">
        <v>164.19962997391789</v>
      </c>
      <c r="I72" s="24">
        <v>126.19037350660788</v>
      </c>
      <c r="J72" s="24">
        <v>3.3649999999999998</v>
      </c>
      <c r="K72" s="24">
        <v>265.60037365929992</v>
      </c>
      <c r="L72" s="25">
        <v>157.79873815262545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46539</v>
      </c>
      <c r="G73" s="24">
        <v>179.45311076337518</v>
      </c>
      <c r="H73" s="24">
        <v>164.43045309353568</v>
      </c>
      <c r="I73" s="24">
        <v>126.36776523205303</v>
      </c>
      <c r="J73" s="24">
        <v>3.3899999999999997</v>
      </c>
      <c r="K73" s="24">
        <v>255.40314832520204</v>
      </c>
      <c r="L73" s="25">
        <v>156.91654418062689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46569</v>
      </c>
      <c r="G74" s="24">
        <v>179.93929636746998</v>
      </c>
      <c r="H74" s="24">
        <v>164.66160069203661</v>
      </c>
      <c r="I74" s="24">
        <v>126.54540632536501</v>
      </c>
      <c r="J74" s="24">
        <v>3.4149999999999996</v>
      </c>
      <c r="K74" s="24">
        <v>252.61751600013409</v>
      </c>
      <c r="L74" s="25">
        <v>156.91745406880582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46600</v>
      </c>
      <c r="G75" s="24">
        <v>180.42679917604579</v>
      </c>
      <c r="H75" s="24">
        <v>164.8930732255559</v>
      </c>
      <c r="I75" s="24">
        <v>126.72329713709193</v>
      </c>
      <c r="J75" s="24">
        <v>3.4399999999999995</v>
      </c>
      <c r="K75" s="24">
        <v>249.86226602352718</v>
      </c>
      <c r="L75" s="25">
        <v>156.92275429272217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46631</v>
      </c>
      <c r="G76" s="24">
        <v>180.91562275775547</v>
      </c>
      <c r="H76" s="24">
        <v>165.12487115086992</v>
      </c>
      <c r="I76" s="24">
        <v>126.90143801827467</v>
      </c>
      <c r="J76" s="24">
        <v>3.4649999999999994</v>
      </c>
      <c r="K76" s="24">
        <v>247.13706702103241</v>
      </c>
      <c r="L76" s="25">
        <v>156.93240743885553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46661</v>
      </c>
      <c r="G77" s="24">
        <v>181.40577069092029</v>
      </c>
      <c r="H77" s="24">
        <v>165.3569949253972</v>
      </c>
      <c r="I77" s="24">
        <v>127.0798293204476</v>
      </c>
      <c r="J77" s="24">
        <v>3.4899999999999993</v>
      </c>
      <c r="K77" s="24">
        <v>246.84577360226908</v>
      </c>
      <c r="L77" s="25">
        <v>157.23258871625649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46692</v>
      </c>
      <c r="G78" s="24">
        <v>181.89724656355614</v>
      </c>
      <c r="H78" s="24">
        <v>165.58944500719923</v>
      </c>
      <c r="I78" s="24">
        <v>127.25847139563925</v>
      </c>
      <c r="J78" s="24">
        <v>3.5149999999999992</v>
      </c>
      <c r="K78" s="24">
        <v>246.55482352275808</v>
      </c>
      <c r="L78" s="25">
        <v>157.53359038060086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46722</v>
      </c>
      <c r="G79" s="24">
        <v>182.39005397339977</v>
      </c>
      <c r="H79" s="24">
        <v>165.82222185498148</v>
      </c>
      <c r="I79" s="24">
        <v>127.437364596373</v>
      </c>
      <c r="J79" s="24">
        <v>3.5399999999999991</v>
      </c>
      <c r="K79" s="24">
        <v>246.26421637781522</v>
      </c>
      <c r="L79" s="25">
        <v>157.83541443585824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/>
      <c r="G80" s="24"/>
      <c r="H80" s="24"/>
      <c r="I80" s="24"/>
      <c r="J80" s="24"/>
      <c r="K80" s="24"/>
      <c r="L80" s="25"/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tabSelected="1" view="pageBreakPreview" topLeftCell="A249" zoomScale="60" zoomScaleNormal="100" workbookViewId="0">
      <selection activeCell="AH270" sqref="AH270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3.6640625" style="4" bestFit="1" customWidth="1"/>
    <col min="8" max="12" width="15.6640625" style="4" customWidth="1"/>
    <col min="13" max="15" width="14.6640625" style="4" customWidth="1"/>
    <col min="16" max="16" width="23.6640625" style="4" bestFit="1" customWidth="1"/>
    <col min="17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52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Gas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81</v>
      </c>
      <c r="H19" s="37" t="s">
        <v>10</v>
      </c>
      <c r="I19" s="37" t="s">
        <v>11</v>
      </c>
      <c r="J19" s="37" t="s">
        <v>12</v>
      </c>
      <c r="K19" s="37" t="str">
        <f>F12</f>
        <v>Gas</v>
      </c>
      <c r="L19" s="37" t="s">
        <v>4</v>
      </c>
      <c r="M19" s="38" t="s">
        <v>14</v>
      </c>
      <c r="N19" s="12"/>
      <c r="O19" s="36" t="s">
        <v>3</v>
      </c>
      <c r="P19" s="37" t="s">
        <v>81</v>
      </c>
      <c r="Q19" s="37" t="s">
        <v>10</v>
      </c>
      <c r="R19" s="37" t="s">
        <v>11</v>
      </c>
      <c r="S19" s="37" t="s">
        <v>12</v>
      </c>
      <c r="T19" s="37" t="str">
        <f>K19</f>
        <v>Gas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158.1</v>
      </c>
      <c r="L135" s="39">
        <v>108.99387907628815</v>
      </c>
      <c r="M135" s="42">
        <f t="shared" si="1"/>
        <v>-8.9047724940594097E-4</v>
      </c>
      <c r="N135" s="12"/>
      <c r="O135" s="23">
        <v>42036</v>
      </c>
      <c r="P135" s="43">
        <v>0.64730686517234115</v>
      </c>
      <c r="Q135" s="43">
        <v>8.2803807898159817E-2</v>
      </c>
      <c r="R135" s="43">
        <v>8.451124385358097E-2</v>
      </c>
      <c r="S135" s="43">
        <v>1.2694729378093617E-2</v>
      </c>
      <c r="T135" s="43">
        <v>0.17268335369782442</v>
      </c>
      <c r="U135" s="43">
        <v>0.99999999999999989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152.19999999999999</v>
      </c>
      <c r="L136" s="39">
        <v>107.99275427268716</v>
      </c>
      <c r="M136" s="42">
        <f t="shared" si="1"/>
        <v>-9.1851470200474683E-3</v>
      </c>
      <c r="N136" s="12"/>
      <c r="O136" s="23">
        <v>42064</v>
      </c>
      <c r="P136" s="43">
        <v>0.65330759144911443</v>
      </c>
      <c r="Q136" s="43">
        <v>8.3122459808340002E-2</v>
      </c>
      <c r="R136" s="43">
        <v>8.5656278783037443E-2</v>
      </c>
      <c r="S136" s="43">
        <v>1.0133454137841938E-2</v>
      </c>
      <c r="T136" s="43">
        <v>0.16778021582166619</v>
      </c>
      <c r="U136" s="43">
        <v>1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157.30000000000001</v>
      </c>
      <c r="L137" s="39">
        <v>108.91171200004879</v>
      </c>
      <c r="M137" s="42">
        <f t="shared" si="1"/>
        <v>8.5094387447626207E-3</v>
      </c>
      <c r="N137" s="12"/>
      <c r="O137" s="23">
        <v>42095</v>
      </c>
      <c r="P137" s="43">
        <v>0.6502387296936144</v>
      </c>
      <c r="Q137" s="43">
        <v>8.3247857371506626E-2</v>
      </c>
      <c r="R137" s="43">
        <v>8.5103749508946155E-2</v>
      </c>
      <c r="S137" s="43">
        <v>9.4704832192890418E-3</v>
      </c>
      <c r="T137" s="43">
        <v>0.17193918020664378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155.9</v>
      </c>
      <c r="L138" s="39">
        <v>108.8395673928149</v>
      </c>
      <c r="M138" s="42">
        <f t="shared" si="1"/>
        <v>-6.6241367350705627E-4</v>
      </c>
      <c r="N138" s="12"/>
      <c r="O138" s="23">
        <v>42125</v>
      </c>
      <c r="P138" s="43">
        <v>0.65066974222780349</v>
      </c>
      <c r="Q138" s="43">
        <v>8.3684870552199489E-2</v>
      </c>
      <c r="R138" s="43">
        <v>8.541564124616581E-2</v>
      </c>
      <c r="S138" s="43">
        <v>9.7079012614180778E-3</v>
      </c>
      <c r="T138" s="43">
        <v>0.17052184471241319</v>
      </c>
      <c r="U138" s="43">
        <v>1.0000000000000002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157.6</v>
      </c>
      <c r="L139" s="39">
        <v>109.0558022295948</v>
      </c>
      <c r="M139" s="42">
        <f t="shared" si="1"/>
        <v>1.9867300280558275E-3</v>
      </c>
      <c r="N139" s="12"/>
      <c r="O139" s="23">
        <v>42156</v>
      </c>
      <c r="P139" s="43">
        <v>0.64937960027632768</v>
      </c>
      <c r="Q139" s="43">
        <v>8.3561561735797929E-2</v>
      </c>
      <c r="R139" s="43">
        <v>8.6253422764206888E-2</v>
      </c>
      <c r="S139" s="43">
        <v>8.7659237126575355E-3</v>
      </c>
      <c r="T139" s="43">
        <v>0.17203949151101</v>
      </c>
      <c r="U139" s="43">
        <v>1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154.9</v>
      </c>
      <c r="L140" s="39">
        <v>109.1957521381546</v>
      </c>
      <c r="M140" s="42">
        <f t="shared" si="1"/>
        <v>1.2832871401482482E-3</v>
      </c>
      <c r="N140" s="12"/>
      <c r="O140" s="23">
        <v>42186</v>
      </c>
      <c r="P140" s="43">
        <v>0.65008053664358367</v>
      </c>
      <c r="Q140" s="43">
        <v>8.349705356216347E-2</v>
      </c>
      <c r="R140" s="43">
        <v>8.6142876718298914E-2</v>
      </c>
      <c r="S140" s="43">
        <v>1.1404134267900741E-2</v>
      </c>
      <c r="T140" s="43">
        <v>0.16887539880805325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154.9</v>
      </c>
      <c r="L141" s="39">
        <v>109.36207147735004</v>
      </c>
      <c r="M141" s="42">
        <f t="shared" si="1"/>
        <v>1.5231301212617065E-3</v>
      </c>
      <c r="N141" s="12"/>
      <c r="O141" s="23">
        <v>42217</v>
      </c>
      <c r="P141" s="43">
        <v>0.64909188524170547</v>
      </c>
      <c r="Q141" s="43">
        <v>8.334838022009626E-2</v>
      </c>
      <c r="R141" s="43">
        <v>8.6174155995285343E-2</v>
      </c>
      <c r="S141" s="43">
        <v>1.2767007759024682E-2</v>
      </c>
      <c r="T141" s="43">
        <v>0.1686185707838882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155.4</v>
      </c>
      <c r="L142" s="39">
        <v>109.28517809650209</v>
      </c>
      <c r="M142" s="42">
        <f t="shared" si="1"/>
        <v>-7.0310830628217413E-4</v>
      </c>
      <c r="N142" s="12"/>
      <c r="O142" s="23">
        <v>42248</v>
      </c>
      <c r="P142" s="43">
        <v>0.64954858824943751</v>
      </c>
      <c r="Q142" s="43">
        <v>8.3343645193882293E-2</v>
      </c>
      <c r="R142" s="43">
        <v>8.6315988757010617E-2</v>
      </c>
      <c r="S142" s="43">
        <v>1.1509901499262747E-2</v>
      </c>
      <c r="T142" s="43">
        <v>0.16928187630040686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152.69999999999999</v>
      </c>
      <c r="L143" s="39">
        <v>109.37668198369654</v>
      </c>
      <c r="M143" s="42">
        <f t="shared" si="1"/>
        <v>8.3729457908421345E-4</v>
      </c>
      <c r="N143" s="12"/>
      <c r="O143" s="23">
        <v>42278</v>
      </c>
      <c r="P143" s="43">
        <v>0.65206652491806016</v>
      </c>
      <c r="Q143" s="43">
        <v>8.3020615690947763E-2</v>
      </c>
      <c r="R143" s="43">
        <v>8.6406042177728778E-2</v>
      </c>
      <c r="S143" s="43">
        <v>1.2305291450385683E-2</v>
      </c>
      <c r="T143" s="43">
        <v>0.16620152576287775</v>
      </c>
      <c r="U143" s="43">
        <v>1.0000000000000002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151.5</v>
      </c>
      <c r="L144" s="39">
        <v>109.31749714337963</v>
      </c>
      <c r="M144" s="42">
        <f t="shared" si="1"/>
        <v>-5.4111021877345511E-4</v>
      </c>
      <c r="N144" s="12"/>
      <c r="O144" s="23">
        <v>42309</v>
      </c>
      <c r="P144" s="43">
        <v>0.65241955580663469</v>
      </c>
      <c r="Q144" s="43">
        <v>8.3255644696672279E-2</v>
      </c>
      <c r="R144" s="43">
        <v>8.6452822683524652E-2</v>
      </c>
      <c r="S144" s="43">
        <v>1.2887278507655255E-2</v>
      </c>
      <c r="T144" s="43">
        <v>0.16498469830551318</v>
      </c>
      <c r="U144" s="43">
        <v>1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149.5</v>
      </c>
      <c r="L145" s="39">
        <v>109.04683543273333</v>
      </c>
      <c r="M145" s="42">
        <f t="shared" si="1"/>
        <v>-2.4759230472620741E-3</v>
      </c>
      <c r="N145" s="12"/>
      <c r="O145" s="23">
        <v>42339</v>
      </c>
      <c r="P145" s="43">
        <v>0.65403890580732904</v>
      </c>
      <c r="Q145" s="43">
        <v>8.3462290906304484E-2</v>
      </c>
      <c r="R145" s="43">
        <v>8.6830160197008371E-2</v>
      </c>
      <c r="S145" s="43">
        <v>1.2457863271747438E-2</v>
      </c>
      <c r="T145" s="43">
        <v>0.16321077981761051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148</v>
      </c>
      <c r="L146" s="39">
        <v>109.00976581046113</v>
      </c>
      <c r="M146" s="42">
        <f t="shared" si="1"/>
        <v>-3.3994221038236017E-4</v>
      </c>
      <c r="N146" s="12"/>
      <c r="O146" s="23">
        <v>42370</v>
      </c>
      <c r="P146" s="43">
        <v>0.65630908309545288</v>
      </c>
      <c r="Q146" s="43">
        <v>8.3236515610625464E-2</v>
      </c>
      <c r="R146" s="43">
        <v>8.6941092988940344E-2</v>
      </c>
      <c r="S146" s="43">
        <v>1.1885150606867899E-2</v>
      </c>
      <c r="T146" s="43">
        <v>0.16162815769811337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144.6</v>
      </c>
      <c r="L147" s="39">
        <v>108.68390444500065</v>
      </c>
      <c r="M147" s="42">
        <f t="shared" si="1"/>
        <v>-2.989285987707424E-3</v>
      </c>
      <c r="N147" s="12"/>
      <c r="O147" s="23">
        <v>42401</v>
      </c>
      <c r="P147" s="43">
        <v>0.65827686089174864</v>
      </c>
      <c r="Q147" s="43">
        <v>8.3517628126570501E-2</v>
      </c>
      <c r="R147" s="43">
        <v>8.7201764000169421E-2</v>
      </c>
      <c r="S147" s="43">
        <v>1.2615199917516444E-2</v>
      </c>
      <c r="T147" s="43">
        <v>0.15838854706399494</v>
      </c>
      <c r="U147" s="43">
        <v>1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141.19999999999999</v>
      </c>
      <c r="L148" s="39">
        <v>108.24822058897202</v>
      </c>
      <c r="M148" s="42">
        <f t="shared" si="1"/>
        <v>-4.008724734848923E-3</v>
      </c>
      <c r="N148" s="12"/>
      <c r="O148" s="23">
        <v>42430</v>
      </c>
      <c r="P148" s="43">
        <v>0.66092633262927269</v>
      </c>
      <c r="Q148" s="43">
        <v>8.3486138782833466E-2</v>
      </c>
      <c r="R148" s="43">
        <v>8.7634717049798916E-2</v>
      </c>
      <c r="S148" s="43">
        <v>1.2665974322072294E-2</v>
      </c>
      <c r="T148" s="43">
        <v>0.15528683721602266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137.80000000000001</v>
      </c>
      <c r="L149" s="39">
        <v>108.0226122571907</v>
      </c>
      <c r="M149" s="42">
        <f t="shared" si="1"/>
        <v>-2.0841758927194753E-3</v>
      </c>
      <c r="N149" s="12"/>
      <c r="O149" s="23">
        <v>42461</v>
      </c>
      <c r="P149" s="43">
        <v>0.66488979571871121</v>
      </c>
      <c r="Q149" s="43">
        <v>8.4249660448919558E-2</v>
      </c>
      <c r="R149" s="43">
        <v>8.7817744676206053E-2</v>
      </c>
      <c r="S149" s="43">
        <v>1.1178651807977717E-2</v>
      </c>
      <c r="T149" s="43">
        <v>0.15186414734818537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136.6</v>
      </c>
      <c r="L150" s="39">
        <v>107.75935610751506</v>
      </c>
      <c r="M150" s="42">
        <f t="shared" ref="M150:M213" si="2">IF(L150="","",L150/L149-1)</f>
        <v>-2.437046690269451E-3</v>
      </c>
      <c r="N150" s="12"/>
      <c r="O150" s="23">
        <v>42491</v>
      </c>
      <c r="P150" s="43">
        <v>0.6665141217531475</v>
      </c>
      <c r="Q150" s="43">
        <v>8.4539853514075891E-2</v>
      </c>
      <c r="R150" s="43">
        <v>8.8114633586098959E-2</v>
      </c>
      <c r="S150" s="43">
        <v>9.9219448645401012E-3</v>
      </c>
      <c r="T150" s="43">
        <v>0.15090944628213743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137.30000000000001</v>
      </c>
      <c r="L151" s="39">
        <v>107.8591904573219</v>
      </c>
      <c r="M151" s="42">
        <f t="shared" si="2"/>
        <v>9.2645644344080402E-4</v>
      </c>
      <c r="N151" s="12"/>
      <c r="O151" s="23">
        <v>42522</v>
      </c>
      <c r="P151" s="43">
        <v>0.66589719700431371</v>
      </c>
      <c r="Q151" s="43">
        <v>8.4545896534756262E-2</v>
      </c>
      <c r="R151" s="43">
        <v>8.7868526973415143E-2</v>
      </c>
      <c r="S151" s="43">
        <v>1.0146002561316474E-2</v>
      </c>
      <c r="T151" s="43">
        <v>0.1515423769261984</v>
      </c>
      <c r="U151" s="43">
        <v>1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136.4</v>
      </c>
      <c r="L152" s="39">
        <v>108.10168910043485</v>
      </c>
      <c r="M152" s="42">
        <f t="shared" si="2"/>
        <v>2.248289108093271E-3</v>
      </c>
      <c r="N152" s="12"/>
      <c r="O152" s="23">
        <v>42552</v>
      </c>
      <c r="P152" s="43">
        <v>0.6680171198660243</v>
      </c>
      <c r="Q152" s="43">
        <v>8.4524447175768E-2</v>
      </c>
      <c r="R152" s="43">
        <v>8.7589326942005719E-2</v>
      </c>
      <c r="S152" s="43">
        <v>9.6578061445711915E-3</v>
      </c>
      <c r="T152" s="43">
        <v>0.15021129987163095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138.80000000000001</v>
      </c>
      <c r="L153" s="39">
        <v>108.13380897596195</v>
      </c>
      <c r="M153" s="42">
        <f t="shared" si="2"/>
        <v>2.971264907549731E-4</v>
      </c>
      <c r="N153" s="12"/>
      <c r="O153" s="23">
        <v>42583</v>
      </c>
      <c r="P153" s="43">
        <v>0.66781869324124077</v>
      </c>
      <c r="Q153" s="43">
        <v>8.458341912880428E-2</v>
      </c>
      <c r="R153" s="43">
        <v>8.7809504435365018E-2</v>
      </c>
      <c r="S153" s="43">
        <v>6.9794728242657984E-3</v>
      </c>
      <c r="T153" s="43">
        <v>0.15280891037032415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138.6</v>
      </c>
      <c r="L154" s="39">
        <v>108.15639151743993</v>
      </c>
      <c r="M154" s="42">
        <f t="shared" si="2"/>
        <v>2.0883886077660563E-4</v>
      </c>
      <c r="N154" s="12"/>
      <c r="O154" s="23">
        <v>42614</v>
      </c>
      <c r="P154" s="43">
        <v>0.66767925586608157</v>
      </c>
      <c r="Q154" s="43">
        <v>8.4481697121964794E-2</v>
      </c>
      <c r="R154" s="43">
        <v>8.7955265872673341E-2</v>
      </c>
      <c r="S154" s="43">
        <v>7.3269163206216839E-3</v>
      </c>
      <c r="T154" s="43">
        <v>0.15255686481865863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133.19999999999999</v>
      </c>
      <c r="L155" s="39">
        <v>107.8248034436311</v>
      </c>
      <c r="M155" s="42">
        <f t="shared" si="2"/>
        <v>-3.0658204213050988E-3</v>
      </c>
      <c r="N155" s="12"/>
      <c r="O155" s="23">
        <v>42644</v>
      </c>
      <c r="P155" s="43">
        <v>0.6728379414339255</v>
      </c>
      <c r="Q155" s="43">
        <v>8.4488539641651067E-2</v>
      </c>
      <c r="R155" s="43">
        <v>8.8143450039165253E-2</v>
      </c>
      <c r="S155" s="43">
        <v>7.4661063209054369E-3</v>
      </c>
      <c r="T155" s="43">
        <v>0.14706396256435272</v>
      </c>
      <c r="U155" s="43">
        <v>0.99999999999999989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133.9</v>
      </c>
      <c r="L156" s="39">
        <v>107.81638184257569</v>
      </c>
      <c r="M156" s="42">
        <f t="shared" si="2"/>
        <v>-7.8104487895580554E-5</v>
      </c>
      <c r="N156" s="12"/>
      <c r="O156" s="23">
        <v>42675</v>
      </c>
      <c r="P156" s="43">
        <v>0.6728904972016192</v>
      </c>
      <c r="Q156" s="43">
        <v>8.4495139091219459E-2</v>
      </c>
      <c r="R156" s="43">
        <v>8.8232641544541371E-2</v>
      </c>
      <c r="S156" s="43">
        <v>6.5333533150071675E-3</v>
      </c>
      <c r="T156" s="43">
        <v>0.14784836884761277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141</v>
      </c>
      <c r="L157" s="39">
        <v>108.94395443446371</v>
      </c>
      <c r="M157" s="42">
        <f t="shared" si="2"/>
        <v>1.0458267775433239E-2</v>
      </c>
      <c r="N157" s="12"/>
      <c r="O157" s="23">
        <v>42705</v>
      </c>
      <c r="P157" s="43">
        <v>0.66592606410457333</v>
      </c>
      <c r="Q157" s="43">
        <v>8.3787519745717326E-2</v>
      </c>
      <c r="R157" s="43">
        <v>8.7319431547419835E-2</v>
      </c>
      <c r="S157" s="43">
        <v>8.89038280414302E-3</v>
      </c>
      <c r="T157" s="43">
        <v>0.15407660179814656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147.80000000000001</v>
      </c>
      <c r="L158" s="39">
        <v>110.03599823288414</v>
      </c>
      <c r="M158" s="42">
        <f t="shared" si="2"/>
        <v>1.0023904530447103E-2</v>
      </c>
      <c r="N158" s="12"/>
      <c r="O158" s="23">
        <v>42736</v>
      </c>
      <c r="P158" s="43">
        <v>0.6618529672404716</v>
      </c>
      <c r="Q158" s="43">
        <v>8.2873351477463025E-2</v>
      </c>
      <c r="R158" s="43">
        <v>8.6452836567283059E-2</v>
      </c>
      <c r="S158" s="43">
        <v>8.9164645318634272E-3</v>
      </c>
      <c r="T158" s="43">
        <v>0.15990438018291889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146.4</v>
      </c>
      <c r="L159" s="39">
        <v>109.80314909975436</v>
      </c>
      <c r="M159" s="42">
        <f t="shared" si="2"/>
        <v>-2.1161177875349546E-3</v>
      </c>
      <c r="N159" s="12"/>
      <c r="O159" s="23">
        <v>42767</v>
      </c>
      <c r="P159" s="43">
        <v>0.66330735632418547</v>
      </c>
      <c r="Q159" s="43">
        <v>8.3049093140696709E-2</v>
      </c>
      <c r="R159" s="43">
        <v>8.6555351583607471E-2</v>
      </c>
      <c r="S159" s="43">
        <v>8.3625925234301502E-3</v>
      </c>
      <c r="T159" s="43">
        <v>0.15872560642808028</v>
      </c>
      <c r="U159" s="43">
        <v>1.0000000000000002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150.69999999999999</v>
      </c>
      <c r="L160" s="39">
        <v>110.48004063081994</v>
      </c>
      <c r="M160" s="42">
        <f t="shared" si="2"/>
        <v>6.1645912400074554E-3</v>
      </c>
      <c r="N160" s="12"/>
      <c r="O160" s="23">
        <v>42795</v>
      </c>
      <c r="P160" s="43">
        <v>0.65924339029533807</v>
      </c>
      <c r="Q160" s="43">
        <v>8.2540266139107685E-2</v>
      </c>
      <c r="R160" s="43">
        <v>8.6266008866260332E-2</v>
      </c>
      <c r="S160" s="43">
        <v>9.5637525796686863E-3</v>
      </c>
      <c r="T160" s="43">
        <v>0.16238658211962537</v>
      </c>
      <c r="U160" s="43">
        <v>1.0000000000000002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150</v>
      </c>
      <c r="L161" s="39">
        <v>110.7320989760958</v>
      </c>
      <c r="M161" s="42">
        <f t="shared" si="2"/>
        <v>2.2814830971880085E-3</v>
      </c>
      <c r="N161" s="12"/>
      <c r="O161" s="23">
        <v>42826</v>
      </c>
      <c r="P161" s="43">
        <v>0.6607162005345989</v>
      </c>
      <c r="Q161" s="43">
        <v>8.3009229073914267E-2</v>
      </c>
      <c r="R161" s="43">
        <v>8.6149781763744243E-2</v>
      </c>
      <c r="S161" s="43">
        <v>8.860412514021785E-3</v>
      </c>
      <c r="T161" s="43">
        <v>0.16126437611372069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142.9</v>
      </c>
      <c r="L162" s="39">
        <v>109.7930838633258</v>
      </c>
      <c r="M162" s="42">
        <f t="shared" si="2"/>
        <v>-8.4800624340436448E-3</v>
      </c>
      <c r="N162" s="12"/>
      <c r="O162" s="23">
        <v>42856</v>
      </c>
      <c r="P162" s="43">
        <v>0.66636703459192703</v>
      </c>
      <c r="Q162" s="43">
        <v>8.3801981168709114E-2</v>
      </c>
      <c r="R162" s="43">
        <v>8.720988435543707E-2</v>
      </c>
      <c r="S162" s="43">
        <v>7.6759597776358121E-3</v>
      </c>
      <c r="T162" s="43">
        <v>0.1549451401062909</v>
      </c>
      <c r="U162" s="43">
        <v>0.99999999999999989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143.9</v>
      </c>
      <c r="L163" s="39">
        <v>110.01319597358699</v>
      </c>
      <c r="M163" s="42">
        <f t="shared" si="2"/>
        <v>2.0047903066024997E-3</v>
      </c>
      <c r="N163" s="12"/>
      <c r="O163" s="23">
        <v>42887</v>
      </c>
      <c r="P163" s="43">
        <v>0.66503378131358637</v>
      </c>
      <c r="Q163" s="43">
        <v>8.3799597112295718E-2</v>
      </c>
      <c r="R163" s="43">
        <v>8.6874070599533545E-2</v>
      </c>
      <c r="S163" s="43">
        <v>8.5753006088614483E-3</v>
      </c>
      <c r="T163" s="43">
        <v>0.15571725036572287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142.9</v>
      </c>
      <c r="L164" s="39">
        <v>110.05247646741529</v>
      </c>
      <c r="M164" s="42">
        <f t="shared" si="2"/>
        <v>3.5705256520079942E-4</v>
      </c>
      <c r="N164" s="12"/>
      <c r="O164" s="23">
        <v>42917</v>
      </c>
      <c r="P164" s="43">
        <v>0.66631768730730667</v>
      </c>
      <c r="Q164" s="43">
        <v>8.3687073827209107E-2</v>
      </c>
      <c r="R164" s="43">
        <v>8.6843063061097694E-2</v>
      </c>
      <c r="S164" s="43">
        <v>8.5722398686268395E-3</v>
      </c>
      <c r="T164" s="43">
        <v>0.15457993593575975</v>
      </c>
      <c r="U164" s="43">
        <v>1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142.19999999999999</v>
      </c>
      <c r="L165" s="39">
        <v>109.86459180314303</v>
      </c>
      <c r="M165" s="42">
        <f t="shared" si="2"/>
        <v>-1.7072279543649538E-3</v>
      </c>
      <c r="N165" s="12"/>
      <c r="O165" s="23">
        <v>42948</v>
      </c>
      <c r="P165" s="43">
        <v>0.66745718887850181</v>
      </c>
      <c r="Q165" s="43">
        <v>8.3747436688748608E-2</v>
      </c>
      <c r="R165" s="43">
        <v>8.7153121761960828E-2</v>
      </c>
      <c r="S165" s="43">
        <v>7.5564717041212625E-3</v>
      </c>
      <c r="T165" s="43">
        <v>0.15408578096666747</v>
      </c>
      <c r="U165" s="43">
        <v>0.99999999999999989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141</v>
      </c>
      <c r="L166" s="39">
        <v>109.80110300638839</v>
      </c>
      <c r="M166" s="42">
        <f t="shared" si="2"/>
        <v>-5.7788224315624692E-4</v>
      </c>
      <c r="N166" s="12"/>
      <c r="O166" s="23">
        <v>42979</v>
      </c>
      <c r="P166" s="43">
        <v>0.66784312356082165</v>
      </c>
      <c r="Q166" s="43">
        <v>8.4458278700935738E-2</v>
      </c>
      <c r="R166" s="43">
        <v>8.7607609263561884E-2</v>
      </c>
      <c r="S166" s="43">
        <v>7.2171663898729071E-3</v>
      </c>
      <c r="T166" s="43">
        <v>0.1528738220848079</v>
      </c>
      <c r="U166" s="43">
        <v>1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142.5</v>
      </c>
      <c r="L167" s="39">
        <v>110.31450644921124</v>
      </c>
      <c r="M167" s="42">
        <f t="shared" si="2"/>
        <v>4.675758519411044E-3</v>
      </c>
      <c r="N167" s="12"/>
      <c r="O167" s="23">
        <v>43009</v>
      </c>
      <c r="P167" s="43">
        <v>0.66878207604410211</v>
      </c>
      <c r="Q167" s="43">
        <v>8.3817959460845456E-2</v>
      </c>
      <c r="R167" s="43">
        <v>8.7119440967517753E-2</v>
      </c>
      <c r="S167" s="43">
        <v>6.499427456583595E-3</v>
      </c>
      <c r="T167" s="43">
        <v>0.15378109607095114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145.6</v>
      </c>
      <c r="L168" s="39">
        <v>110.61200477026696</v>
      </c>
      <c r="M168" s="42">
        <f t="shared" si="2"/>
        <v>2.6968195809560225E-3</v>
      </c>
      <c r="N168" s="12"/>
      <c r="O168" s="23">
        <v>43040</v>
      </c>
      <c r="P168" s="43">
        <v>0.66698334230639877</v>
      </c>
      <c r="Q168" s="43">
        <v>8.3674720708234673E-2</v>
      </c>
      <c r="R168" s="43">
        <v>8.6724674772224813E-2</v>
      </c>
      <c r="S168" s="43">
        <v>5.9133549895687941E-3</v>
      </c>
      <c r="T168" s="43">
        <v>0.15670390722357305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146.80000000000001</v>
      </c>
      <c r="L169" s="39">
        <v>110.93781445534063</v>
      </c>
      <c r="M169" s="42">
        <f t="shared" si="2"/>
        <v>2.9455183074418301E-3</v>
      </c>
      <c r="N169" s="12"/>
      <c r="O169" s="23">
        <v>43070</v>
      </c>
      <c r="P169" s="43">
        <v>0.66502450046538053</v>
      </c>
      <c r="Q169" s="43">
        <v>8.3510932933390375E-2</v>
      </c>
      <c r="R169" s="43">
        <v>8.6789938783196727E-2</v>
      </c>
      <c r="S169" s="43">
        <v>7.1432165315253333E-3</v>
      </c>
      <c r="T169" s="43">
        <v>0.15753141128650711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149.9</v>
      </c>
      <c r="L170" s="39">
        <v>111.73829561161403</v>
      </c>
      <c r="M170" s="42">
        <f t="shared" si="2"/>
        <v>7.2155843361747518E-3</v>
      </c>
      <c r="N170" s="12"/>
      <c r="O170" s="23">
        <v>43101</v>
      </c>
      <c r="P170" s="43">
        <v>0.66375641980004274</v>
      </c>
      <c r="Q170" s="43">
        <v>8.266856946685161E-2</v>
      </c>
      <c r="R170" s="43">
        <v>8.6327020341410848E-2</v>
      </c>
      <c r="S170" s="43">
        <v>7.5423317581898696E-3</v>
      </c>
      <c r="T170" s="43">
        <v>0.15970565863350497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152.1</v>
      </c>
      <c r="L171" s="39">
        <v>111.86195735980958</v>
      </c>
      <c r="M171" s="42">
        <f t="shared" si="2"/>
        <v>1.1067087386527064E-3</v>
      </c>
      <c r="N171" s="12"/>
      <c r="O171" s="23">
        <v>43132</v>
      </c>
      <c r="P171" s="43">
        <v>0.66302264684285706</v>
      </c>
      <c r="Q171" s="43">
        <v>8.2333350321874374E-2</v>
      </c>
      <c r="R171" s="43">
        <v>8.5914267542719094E-2</v>
      </c>
      <c r="S171" s="43">
        <v>6.8593078075348899E-3</v>
      </c>
      <c r="T171" s="43">
        <v>0.16187042748501465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148.69999999999999</v>
      </c>
      <c r="L172" s="39">
        <v>111.73473643078437</v>
      </c>
      <c r="M172" s="42">
        <f t="shared" si="2"/>
        <v>-1.1373029046506389E-3</v>
      </c>
      <c r="N172" s="12"/>
      <c r="O172" s="23">
        <v>43160</v>
      </c>
      <c r="P172" s="43">
        <v>0.66377756299329127</v>
      </c>
      <c r="Q172" s="43">
        <v>8.2182987014101774E-2</v>
      </c>
      <c r="R172" s="43">
        <v>8.648861061235405E-2</v>
      </c>
      <c r="S172" s="43">
        <v>9.1186318335252335E-3</v>
      </c>
      <c r="T172" s="43">
        <v>0.15843220754672774</v>
      </c>
      <c r="U172" s="43">
        <v>1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151.30000000000001</v>
      </c>
      <c r="L173" s="39">
        <v>112.34549535688744</v>
      </c>
      <c r="M173" s="42">
        <f t="shared" si="2"/>
        <v>5.4661508642070977E-3</v>
      </c>
      <c r="N173" s="12"/>
      <c r="O173" s="23">
        <v>43191</v>
      </c>
      <c r="P173" s="43">
        <v>0.66265268547174605</v>
      </c>
      <c r="Q173" s="43">
        <v>8.2302693135406682E-2</v>
      </c>
      <c r="R173" s="43">
        <v>8.6097409395346922E-2</v>
      </c>
      <c r="S173" s="43">
        <v>8.621204224011806E-3</v>
      </c>
      <c r="T173" s="43">
        <v>0.1603260077734886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163.5</v>
      </c>
      <c r="L174" s="39">
        <v>113.60919706398538</v>
      </c>
      <c r="M174" s="42">
        <f t="shared" si="2"/>
        <v>1.124835226444576E-2</v>
      </c>
      <c r="N174" s="12"/>
      <c r="O174" s="23">
        <v>43221</v>
      </c>
      <c r="P174" s="43">
        <v>0.65528184445284465</v>
      </c>
      <c r="Q174" s="43">
        <v>8.1387221003732385E-2</v>
      </c>
      <c r="R174" s="43">
        <v>8.5139727745961333E-2</v>
      </c>
      <c r="S174" s="43">
        <v>6.864534157364462E-3</v>
      </c>
      <c r="T174" s="43">
        <v>0.17132667264009718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153.30000000000001</v>
      </c>
      <c r="L175" s="39">
        <v>112.62534485819359</v>
      </c>
      <c r="M175" s="42">
        <f t="shared" si="2"/>
        <v>-8.6599697138751708E-3</v>
      </c>
      <c r="N175" s="12"/>
      <c r="O175" s="23">
        <v>43252</v>
      </c>
      <c r="P175" s="43">
        <v>0.66100613758501647</v>
      </c>
      <c r="Q175" s="43">
        <v>8.2501818079551134E-2</v>
      </c>
      <c r="R175" s="43">
        <v>8.5962268227314662E-2</v>
      </c>
      <c r="S175" s="43">
        <v>8.4880969196672595E-3</v>
      </c>
      <c r="T175" s="43">
        <v>0.16204167918845044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157.4</v>
      </c>
      <c r="L176" s="39">
        <v>113.27407956334167</v>
      </c>
      <c r="M176" s="42">
        <f t="shared" si="2"/>
        <v>5.7601129298641141E-3</v>
      </c>
      <c r="N176" s="12"/>
      <c r="O176" s="23">
        <v>43282</v>
      </c>
      <c r="P176" s="43">
        <v>0.66017648756160374</v>
      </c>
      <c r="Q176" s="43">
        <v>8.2189846978055106E-2</v>
      </c>
      <c r="R176" s="43">
        <v>8.5548292580951396E-2</v>
      </c>
      <c r="S176" s="43">
        <v>6.6627509492146932E-3</v>
      </c>
      <c r="T176" s="43">
        <v>0.16542262193017507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158.4</v>
      </c>
      <c r="L177" s="39">
        <v>113.20724512700836</v>
      </c>
      <c r="M177" s="42">
        <f t="shared" si="2"/>
        <v>-5.9002409545894086E-4</v>
      </c>
      <c r="N177" s="12"/>
      <c r="O177" s="23">
        <v>43313</v>
      </c>
      <c r="P177" s="43">
        <v>0.66056623755840993</v>
      </c>
      <c r="Q177" s="43">
        <v>8.2158058689878743E-2</v>
      </c>
      <c r="R177" s="43">
        <v>8.4814926158320023E-2</v>
      </c>
      <c r="S177" s="43">
        <v>5.8889046007499484E-3</v>
      </c>
      <c r="T177" s="43">
        <v>0.1665718729926414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158.4</v>
      </c>
      <c r="L178" s="39">
        <v>113.45900948211836</v>
      </c>
      <c r="M178" s="42">
        <f t="shared" si="2"/>
        <v>2.2239244036681427E-3</v>
      </c>
      <c r="N178" s="12"/>
      <c r="O178" s="23">
        <v>43344</v>
      </c>
      <c r="P178" s="43">
        <v>0.65910044798766154</v>
      </c>
      <c r="Q178" s="43">
        <v>8.2616812407095272E-2</v>
      </c>
      <c r="R178" s="43">
        <v>8.5096002148061289E-2</v>
      </c>
      <c r="S178" s="43">
        <v>6.9844857081497206E-3</v>
      </c>
      <c r="T178" s="43">
        <v>0.16620225174903214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163</v>
      </c>
      <c r="L179" s="39">
        <v>114.70653868292541</v>
      </c>
      <c r="M179" s="42">
        <f t="shared" si="2"/>
        <v>1.0995417697557741E-2</v>
      </c>
      <c r="N179" s="12"/>
      <c r="O179" s="23">
        <v>43374</v>
      </c>
      <c r="P179" s="43">
        <v>0.65777037998220722</v>
      </c>
      <c r="Q179" s="43">
        <v>8.1401240966584271E-2</v>
      </c>
      <c r="R179" s="43">
        <v>8.4093149605378503E-2</v>
      </c>
      <c r="S179" s="43">
        <v>7.5664782345235323E-3</v>
      </c>
      <c r="T179" s="43">
        <v>0.1691687512113064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171.3</v>
      </c>
      <c r="L180" s="39">
        <v>115.59111178626796</v>
      </c>
      <c r="M180" s="42">
        <f t="shared" si="2"/>
        <v>7.7116188274819475E-3</v>
      </c>
      <c r="N180" s="12"/>
      <c r="O180" s="23">
        <v>43405</v>
      </c>
      <c r="P180" s="43">
        <v>0.65273672317835596</v>
      </c>
      <c r="Q180" s="43">
        <v>8.0542345531770393E-2</v>
      </c>
      <c r="R180" s="43">
        <v>8.3987012004272193E-2</v>
      </c>
      <c r="S180" s="43">
        <v>6.3115557688955765E-3</v>
      </c>
      <c r="T180" s="43">
        <v>0.17642236351670582</v>
      </c>
      <c r="U180" s="43">
        <v>0.99999999999999989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166.9</v>
      </c>
      <c r="L181" s="39">
        <v>115.18926203989211</v>
      </c>
      <c r="M181" s="42">
        <f t="shared" si="2"/>
        <v>-3.476476176809129E-3</v>
      </c>
      <c r="N181" s="12"/>
      <c r="O181" s="23">
        <v>43435</v>
      </c>
      <c r="P181" s="43">
        <v>0.65501386326949218</v>
      </c>
      <c r="Q181" s="43">
        <v>8.1060112986382118E-2</v>
      </c>
      <c r="R181" s="43">
        <v>8.4665201448615182E-2</v>
      </c>
      <c r="S181" s="43">
        <v>6.7703725158547636E-3</v>
      </c>
      <c r="T181" s="43">
        <v>0.17249044977965577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166.2</v>
      </c>
      <c r="L182" s="39">
        <v>115.42607177203598</v>
      </c>
      <c r="M182" s="42">
        <f t="shared" si="2"/>
        <v>2.0558316630403528E-3</v>
      </c>
      <c r="N182" s="12"/>
      <c r="O182" s="23">
        <v>43466</v>
      </c>
      <c r="P182" s="43">
        <v>0.65657093021922885</v>
      </c>
      <c r="Q182" s="43">
        <v>8.0657507640718315E-2</v>
      </c>
      <c r="R182" s="43">
        <v>8.449150114530285E-2</v>
      </c>
      <c r="S182" s="43">
        <v>6.8654578469390928E-3</v>
      </c>
      <c r="T182" s="43">
        <v>0.17141460314781087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164</v>
      </c>
      <c r="L183" s="39">
        <v>115.11914368739293</v>
      </c>
      <c r="M183" s="42">
        <f t="shared" si="2"/>
        <v>-2.6590880199858224E-3</v>
      </c>
      <c r="N183" s="12"/>
      <c r="O183" s="23">
        <v>43497</v>
      </c>
      <c r="P183" s="43">
        <v>0.65832146493995025</v>
      </c>
      <c r="Q183" s="43">
        <v>8.0635623569419654E-2</v>
      </c>
      <c r="R183" s="43">
        <v>8.4562599847875175E-2</v>
      </c>
      <c r="S183" s="43">
        <v>6.8837623770082249E-3</v>
      </c>
      <c r="T183" s="43">
        <v>0.16959654926574683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156.5</v>
      </c>
      <c r="L184" s="39">
        <v>114.2791736793117</v>
      </c>
      <c r="M184" s="42">
        <f t="shared" si="2"/>
        <v>-7.2965275902519E-3</v>
      </c>
      <c r="N184" s="12"/>
      <c r="O184" s="23">
        <v>43525</v>
      </c>
      <c r="P184" s="43">
        <v>0.66316023186853679</v>
      </c>
      <c r="Q184" s="43">
        <v>8.1387423358207298E-2</v>
      </c>
      <c r="R184" s="43">
        <v>8.4937476092246736E-2</v>
      </c>
      <c r="S184" s="43">
        <v>7.4847050815220542E-3</v>
      </c>
      <c r="T184" s="43">
        <v>0.16303016359948705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148</v>
      </c>
      <c r="L185" s="39">
        <v>113.51223506720689</v>
      </c>
      <c r="M185" s="42">
        <f t="shared" si="2"/>
        <v>-6.7110969340483662E-3</v>
      </c>
      <c r="N185" s="12"/>
      <c r="O185" s="23">
        <v>43556</v>
      </c>
      <c r="P185" s="43">
        <v>0.67059064645193855</v>
      </c>
      <c r="Q185" s="43">
        <v>8.2337788229302433E-2</v>
      </c>
      <c r="R185" s="43">
        <v>8.5759689928609134E-2</v>
      </c>
      <c r="S185" s="43">
        <v>6.094707755172497E-3</v>
      </c>
      <c r="T185" s="43">
        <v>0.15521716763497745</v>
      </c>
      <c r="U185" s="43">
        <v>1.0000000000000002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142.80000000000001</v>
      </c>
      <c r="L186" s="39">
        <v>112.91167572486572</v>
      </c>
      <c r="M186" s="42">
        <f t="shared" si="2"/>
        <v>-5.2907014119280005E-3</v>
      </c>
      <c r="N186" s="12"/>
      <c r="O186" s="23">
        <v>43586</v>
      </c>
      <c r="P186" s="43">
        <v>0.67415741202359347</v>
      </c>
      <c r="Q186" s="43">
        <v>8.2856251038395015E-2</v>
      </c>
      <c r="R186" s="43">
        <v>8.6299052068720392E-2</v>
      </c>
      <c r="S186" s="43">
        <v>6.1271245416359889E-3</v>
      </c>
      <c r="T186" s="43">
        <v>0.15056016032765523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140.69999999999999</v>
      </c>
      <c r="L187" s="39">
        <v>112.81443752079187</v>
      </c>
      <c r="M187" s="42">
        <f t="shared" si="2"/>
        <v>-8.6118821149006042E-4</v>
      </c>
      <c r="N187" s="12"/>
      <c r="O187" s="23">
        <v>43617</v>
      </c>
      <c r="P187" s="43">
        <v>0.67473848885603493</v>
      </c>
      <c r="Q187" s="43">
        <v>8.3169438992918052E-2</v>
      </c>
      <c r="R187" s="43">
        <v>8.7039769013374291E-2</v>
      </c>
      <c r="S187" s="43">
        <v>6.578398838739917E-3</v>
      </c>
      <c r="T187" s="43">
        <v>0.14847390429893292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136.80000000000001</v>
      </c>
      <c r="L188" s="39">
        <v>112.43691255692301</v>
      </c>
      <c r="M188" s="42">
        <f t="shared" si="2"/>
        <v>-3.3464242003536926E-3</v>
      </c>
      <c r="N188" s="12"/>
      <c r="O188" s="23">
        <v>43647</v>
      </c>
      <c r="P188" s="43">
        <v>0.67799670606392326</v>
      </c>
      <c r="Q188" s="43">
        <v>8.3367832583747539E-2</v>
      </c>
      <c r="R188" s="43">
        <v>8.7415590305248828E-2</v>
      </c>
      <c r="S188" s="43">
        <v>6.3767415501780897E-3</v>
      </c>
      <c r="T188" s="43">
        <v>0.14484312949690237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128.5</v>
      </c>
      <c r="L189" s="39">
        <v>111.24180467155286</v>
      </c>
      <c r="M189" s="42">
        <f t="shared" si="2"/>
        <v>-1.0629141784421647E-2</v>
      </c>
      <c r="N189" s="12"/>
      <c r="O189" s="23">
        <v>43678</v>
      </c>
      <c r="P189" s="43">
        <v>0.68528065126837556</v>
      </c>
      <c r="Q189" s="43">
        <v>8.4100021360204807E-2</v>
      </c>
      <c r="R189" s="43">
        <v>8.8692601785024125E-2</v>
      </c>
      <c r="S189" s="43">
        <v>4.4099072213388711E-3</v>
      </c>
      <c r="T189" s="43">
        <v>0.13751681836505669</v>
      </c>
      <c r="U189" s="43">
        <v>1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127.3</v>
      </c>
      <c r="L190" s="39">
        <v>110.98391164080938</v>
      </c>
      <c r="M190" s="42">
        <f t="shared" si="2"/>
        <v>-2.318310382548372E-3</v>
      </c>
      <c r="N190" s="12"/>
      <c r="O190" s="23">
        <v>43709</v>
      </c>
      <c r="P190" s="43">
        <v>0.68687303615959694</v>
      </c>
      <c r="Q190" s="43">
        <v>8.4786962990105144E-2</v>
      </c>
      <c r="R190" s="43">
        <v>8.8390704004495529E-2</v>
      </c>
      <c r="S190" s="43">
        <v>3.4001188549501529E-3</v>
      </c>
      <c r="T190" s="43">
        <v>0.13654917799085228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126.8</v>
      </c>
      <c r="L191" s="39">
        <v>111.41630323538062</v>
      </c>
      <c r="M191" s="42">
        <f t="shared" si="2"/>
        <v>3.8959844555725986E-3</v>
      </c>
      <c r="N191" s="12"/>
      <c r="O191" s="23">
        <v>43739</v>
      </c>
      <c r="P191" s="43">
        <v>0.69021798137691115</v>
      </c>
      <c r="Q191" s="43">
        <v>8.4131508855361054E-2</v>
      </c>
      <c r="R191" s="43">
        <v>8.7794661093717127E-2</v>
      </c>
      <c r="S191" s="43">
        <v>2.3708464176752939E-3</v>
      </c>
      <c r="T191" s="43">
        <v>0.13548500225633542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127.8</v>
      </c>
      <c r="L192" s="39">
        <v>111.56126738277635</v>
      </c>
      <c r="M192" s="42">
        <f t="shared" si="2"/>
        <v>1.3011035475614108E-3</v>
      </c>
      <c r="N192" s="12"/>
      <c r="O192" s="23">
        <v>43770</v>
      </c>
      <c r="P192" s="43">
        <v>0.68932110324407136</v>
      </c>
      <c r="Q192" s="43">
        <v>8.3859195655477892E-2</v>
      </c>
      <c r="R192" s="43">
        <v>8.7512125056882759E-2</v>
      </c>
      <c r="S192" s="43">
        <v>2.9315194496232853E-3</v>
      </c>
      <c r="T192" s="43">
        <v>0.13637605659394478</v>
      </c>
      <c r="U192" s="43">
        <v>1.0000000000000002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130.69999999999999</v>
      </c>
      <c r="L193" s="39">
        <v>112.02470851518025</v>
      </c>
      <c r="M193" s="42">
        <f t="shared" si="2"/>
        <v>4.1541400817346474E-3</v>
      </c>
      <c r="N193" s="12"/>
      <c r="O193" s="23">
        <v>43800</v>
      </c>
      <c r="P193" s="43">
        <v>0.68646941314006149</v>
      </c>
      <c r="Q193" s="43">
        <v>8.3836908660735732E-2</v>
      </c>
      <c r="R193" s="43">
        <v>8.6982333734224759E-2</v>
      </c>
      <c r="S193" s="43">
        <v>3.8176663134712793E-3</v>
      </c>
      <c r="T193" s="43">
        <v>0.1388936781515068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141.5</v>
      </c>
      <c r="L194" s="39">
        <v>113.61912050659984</v>
      </c>
      <c r="M194" s="42">
        <f t="shared" si="2"/>
        <v>1.4232681455301766E-2</v>
      </c>
      <c r="N194" s="12"/>
      <c r="O194" s="23">
        <v>43831</v>
      </c>
      <c r="P194" s="43">
        <v>0.68076560182300738</v>
      </c>
      <c r="Q194" s="43">
        <v>8.2500389551374217E-2</v>
      </c>
      <c r="R194" s="43">
        <v>8.5927118069346026E-2</v>
      </c>
      <c r="S194" s="43">
        <v>2.5462983238267877E-3</v>
      </c>
      <c r="T194" s="43">
        <v>0.14826059223244559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137.6</v>
      </c>
      <c r="L195" s="39">
        <v>113.30956975171866</v>
      </c>
      <c r="M195" s="42">
        <f t="shared" si="2"/>
        <v>-2.7244600512745798E-3</v>
      </c>
      <c r="N195" s="12"/>
      <c r="O195" s="23">
        <v>43862</v>
      </c>
      <c r="P195" s="43">
        <v>0.68262538742102186</v>
      </c>
      <c r="Q195" s="43">
        <v>8.2565295848574388E-2</v>
      </c>
      <c r="R195" s="43">
        <v>8.6244790304988633E-2</v>
      </c>
      <c r="S195" s="43">
        <v>3.9963984478228664E-3</v>
      </c>
      <c r="T195" s="43">
        <v>0.14456812797759228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132.9</v>
      </c>
      <c r="L196" s="39">
        <v>112.7556559050727</v>
      </c>
      <c r="M196" s="42">
        <f t="shared" si="2"/>
        <v>-4.8885001316276711E-3</v>
      </c>
      <c r="N196" s="12"/>
      <c r="O196" s="23">
        <v>43891</v>
      </c>
      <c r="P196" s="43">
        <v>0.68597879484993951</v>
      </c>
      <c r="Q196" s="43">
        <v>8.305153165474935E-2</v>
      </c>
      <c r="R196" s="43">
        <v>8.7418484725948251E-2</v>
      </c>
      <c r="S196" s="43">
        <v>3.2351359342979581E-3</v>
      </c>
      <c r="T196" s="43">
        <v>0.14031605283506485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129.30000000000001</v>
      </c>
      <c r="L197" s="39">
        <v>112.48687770465565</v>
      </c>
      <c r="M197" s="42">
        <f t="shared" si="2"/>
        <v>-2.3837225570602083E-3</v>
      </c>
      <c r="N197" s="12"/>
      <c r="O197" s="23">
        <v>43922</v>
      </c>
      <c r="P197" s="43">
        <v>0.6905945859146787</v>
      </c>
      <c r="Q197" s="43">
        <v>8.3734927821037836E-2</v>
      </c>
      <c r="R197" s="43">
        <v>8.7710898239049637E-2</v>
      </c>
      <c r="S197" s="43">
        <v>1.1182296645505213E-3</v>
      </c>
      <c r="T197" s="43">
        <v>0.13684135836068334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127.1</v>
      </c>
      <c r="L198" s="39">
        <v>112.65674218535659</v>
      </c>
      <c r="M198" s="42">
        <f t="shared" si="2"/>
        <v>1.5100826351224228E-3</v>
      </c>
      <c r="N198" s="12"/>
      <c r="O198" s="23">
        <v>43952</v>
      </c>
      <c r="P198" s="43">
        <v>0.68955330344515486</v>
      </c>
      <c r="Q198" s="43">
        <v>8.3366561764054645E-2</v>
      </c>
      <c r="R198" s="43">
        <v>8.7745463715580188E-2</v>
      </c>
      <c r="S198" s="43">
        <v>5.0244461615776394E-3</v>
      </c>
      <c r="T198" s="43">
        <v>0.13431022491363273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122.7</v>
      </c>
      <c r="L199" s="39">
        <v>111.99805472139822</v>
      </c>
      <c r="M199" s="42">
        <f t="shared" si="2"/>
        <v>-5.8468534699380736E-3</v>
      </c>
      <c r="N199" s="12"/>
      <c r="O199" s="23">
        <v>43983</v>
      </c>
      <c r="P199" s="43">
        <v>0.69360873206702023</v>
      </c>
      <c r="Q199" s="43">
        <v>8.3775682553111477E-2</v>
      </c>
      <c r="R199" s="43">
        <v>8.8261515865882628E-2</v>
      </c>
      <c r="S199" s="43">
        <v>3.9308858838860714E-3</v>
      </c>
      <c r="T199" s="43">
        <v>0.13042318363009955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118.8</v>
      </c>
      <c r="L200" s="39">
        <v>111.71797011334436</v>
      </c>
      <c r="M200" s="42">
        <f t="shared" si="2"/>
        <v>-2.5007988643247492E-3</v>
      </c>
      <c r="N200" s="12"/>
      <c r="O200" s="23">
        <v>44013</v>
      </c>
      <c r="P200" s="43">
        <v>0.6983448448726185</v>
      </c>
      <c r="Q200" s="43">
        <v>8.3904332425382727E-2</v>
      </c>
      <c r="R200" s="43">
        <v>8.856690265479869E-2</v>
      </c>
      <c r="S200" s="43">
        <v>2.5896297239119993E-3</v>
      </c>
      <c r="T200" s="43">
        <v>0.12659429032328812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119.1</v>
      </c>
      <c r="L201" s="39">
        <v>111.76899055949251</v>
      </c>
      <c r="M201" s="42">
        <f t="shared" si="2"/>
        <v>4.5668969903744916E-4</v>
      </c>
      <c r="N201" s="12"/>
      <c r="O201" s="23">
        <v>44044</v>
      </c>
      <c r="P201" s="43">
        <v>0.69802606355973107</v>
      </c>
      <c r="Q201" s="43">
        <v>8.3947376029236173E-2</v>
      </c>
      <c r="R201" s="43">
        <v>8.8694614976439448E-2</v>
      </c>
      <c r="S201" s="43">
        <v>2.4759064062686493E-3</v>
      </c>
      <c r="T201" s="43">
        <v>0.12685603902832462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119.8</v>
      </c>
      <c r="L202" s="39">
        <v>111.88095802423881</v>
      </c>
      <c r="M202" s="42">
        <f t="shared" si="2"/>
        <v>1.0017757535951688E-3</v>
      </c>
      <c r="N202" s="12"/>
      <c r="O202" s="23">
        <v>44075</v>
      </c>
      <c r="P202" s="43">
        <v>0.6973274977801398</v>
      </c>
      <c r="Q202" s="43">
        <v>8.451346733974277E-2</v>
      </c>
      <c r="R202" s="43">
        <v>8.8773824961231679E-2</v>
      </c>
      <c r="S202" s="43">
        <v>1.9112857251463126E-3</v>
      </c>
      <c r="T202" s="43">
        <v>0.12747392419373943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123</v>
      </c>
      <c r="L203" s="39">
        <v>112.53985240002062</v>
      </c>
      <c r="M203" s="42">
        <f t="shared" si="2"/>
        <v>5.8892450280865205E-3</v>
      </c>
      <c r="N203" s="12"/>
      <c r="O203" s="23">
        <v>44105</v>
      </c>
      <c r="P203" s="43">
        <v>0.69522834230774211</v>
      </c>
      <c r="Q203" s="43">
        <v>8.3695512163400751E-2</v>
      </c>
      <c r="R203" s="43">
        <v>8.85045596912091E-2</v>
      </c>
      <c r="S203" s="43">
        <v>2.4589472426602985E-3</v>
      </c>
      <c r="T203" s="43">
        <v>0.1301126385949877</v>
      </c>
      <c r="U203" s="43">
        <v>0.99999999999999989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131.19999999999999</v>
      </c>
      <c r="L204" s="39">
        <v>113.40950428503923</v>
      </c>
      <c r="M204" s="42">
        <f t="shared" si="2"/>
        <v>7.7275015603135433E-3</v>
      </c>
      <c r="N204" s="12"/>
      <c r="O204" s="23">
        <v>44136</v>
      </c>
      <c r="P204" s="43">
        <v>0.68989716092027487</v>
      </c>
      <c r="Q204" s="43">
        <v>8.2973546777311447E-2</v>
      </c>
      <c r="R204" s="43">
        <v>8.7743030419105625E-2</v>
      </c>
      <c r="S204" s="43">
        <v>1.6636987038476021E-3</v>
      </c>
      <c r="T204" s="43">
        <v>0.13772256317946052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137.6</v>
      </c>
      <c r="L205" s="39">
        <v>114.08274928557309</v>
      </c>
      <c r="M205" s="42">
        <f t="shared" si="2"/>
        <v>5.9364072242282795E-3</v>
      </c>
      <c r="N205" s="12"/>
      <c r="O205" s="23">
        <v>44166</v>
      </c>
      <c r="P205" s="43">
        <v>0.68582581957041477</v>
      </c>
      <c r="Q205" s="43">
        <v>8.2643277980962757E-2</v>
      </c>
      <c r="R205" s="43">
        <v>8.7060494652671377E-2</v>
      </c>
      <c r="S205" s="43">
        <v>8.8206965073847144E-4</v>
      </c>
      <c r="T205" s="43">
        <v>0.1435883381452126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138.1</v>
      </c>
      <c r="L206" s="39">
        <v>114.70527067192791</v>
      </c>
      <c r="M206" s="42">
        <f t="shared" si="2"/>
        <v>5.4567530170273049E-3</v>
      </c>
      <c r="N206" s="12"/>
      <c r="O206" s="23">
        <v>44197</v>
      </c>
      <c r="P206" s="43">
        <v>0.68599592333777293</v>
      </c>
      <c r="Q206" s="43">
        <v>8.2115499403275505E-2</v>
      </c>
      <c r="R206" s="43">
        <v>8.6915679864194711E-2</v>
      </c>
      <c r="S206" s="43">
        <v>1.6449047561438238E-3</v>
      </c>
      <c r="T206" s="43">
        <v>0.14332799263861296</v>
      </c>
      <c r="U206" s="43">
        <v>0.99999999999999989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143.4</v>
      </c>
      <c r="L207" s="39">
        <v>115.08859213775257</v>
      </c>
      <c r="M207" s="42">
        <f t="shared" si="2"/>
        <v>3.3417947020151217E-3</v>
      </c>
      <c r="N207" s="12"/>
      <c r="O207" s="23">
        <v>44228</v>
      </c>
      <c r="P207" s="43">
        <v>0.68371110120206691</v>
      </c>
      <c r="Q207" s="43">
        <v>8.1684004101009219E-2</v>
      </c>
      <c r="R207" s="43">
        <v>8.6381255514178551E-2</v>
      </c>
      <c r="S207" s="43">
        <v>-1.0929507537241902E-4</v>
      </c>
      <c r="T207" s="43">
        <v>0.14833293425811769</v>
      </c>
      <c r="U207" s="43">
        <v>0.99999999999999989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150.5</v>
      </c>
      <c r="L208" s="39">
        <v>116.24405453240298</v>
      </c>
      <c r="M208" s="42">
        <f t="shared" si="2"/>
        <v>1.0039764786308414E-2</v>
      </c>
      <c r="N208" s="12"/>
      <c r="O208" s="23">
        <v>44256</v>
      </c>
      <c r="P208" s="43">
        <v>0.67691503348555582</v>
      </c>
      <c r="Q208" s="43">
        <v>8.1028493227476739E-2</v>
      </c>
      <c r="R208" s="43">
        <v>8.6411805106934761E-2</v>
      </c>
      <c r="S208" s="43">
        <v>1.5149215986932879E-3</v>
      </c>
      <c r="T208" s="43">
        <v>0.15412974658133938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147.80000000000001</v>
      </c>
      <c r="L209" s="39">
        <v>116.56980311059203</v>
      </c>
      <c r="M209" s="42">
        <f t="shared" si="2"/>
        <v>2.8022816263539863E-3</v>
      </c>
      <c r="N209" s="12"/>
      <c r="O209" s="23">
        <v>44287</v>
      </c>
      <c r="P209" s="43">
        <v>0.67789586785467926</v>
      </c>
      <c r="Q209" s="43">
        <v>8.1270028707061598E-2</v>
      </c>
      <c r="R209" s="43">
        <v>8.6331548280179568E-2</v>
      </c>
      <c r="S209" s="43">
        <v>3.56090795854595E-3</v>
      </c>
      <c r="T209" s="43">
        <v>0.15094164719953376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147.1</v>
      </c>
      <c r="L210" s="39">
        <v>116.69030533423738</v>
      </c>
      <c r="M210" s="42">
        <f t="shared" si="2"/>
        <v>1.033734470075709E-3</v>
      </c>
      <c r="N210" s="12"/>
      <c r="O210" s="23">
        <v>44317</v>
      </c>
      <c r="P210" s="43">
        <v>0.67719582718512661</v>
      </c>
      <c r="Q210" s="43">
        <v>8.1264017560325225E-2</v>
      </c>
      <c r="R210" s="43">
        <v>8.6725547223000174E-2</v>
      </c>
      <c r="S210" s="43">
        <v>4.7429743020345697E-3</v>
      </c>
      <c r="T210" s="43">
        <v>0.15007163372951343</v>
      </c>
      <c r="U210" s="43">
        <v>1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153.1</v>
      </c>
      <c r="L211" s="39">
        <v>117.40625457350828</v>
      </c>
      <c r="M211" s="42">
        <f t="shared" si="2"/>
        <v>6.1354646148212844E-3</v>
      </c>
      <c r="N211" s="12"/>
      <c r="O211" s="23">
        <v>44348</v>
      </c>
      <c r="P211" s="43">
        <v>0.67306625300637568</v>
      </c>
      <c r="Q211" s="43">
        <v>8.1078219920120584E-2</v>
      </c>
      <c r="R211" s="43">
        <v>8.6436792680544092E-2</v>
      </c>
      <c r="S211" s="43">
        <v>4.1783637466154301E-3</v>
      </c>
      <c r="T211" s="43">
        <v>0.15524037064634424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162.9</v>
      </c>
      <c r="L212" s="39">
        <v>119.28117163910019</v>
      </c>
      <c r="M212" s="42">
        <f t="shared" si="2"/>
        <v>1.5969481970128152E-2</v>
      </c>
      <c r="N212" s="12"/>
      <c r="O212" s="23">
        <v>44378</v>
      </c>
      <c r="P212" s="43">
        <v>0.66716526212893201</v>
      </c>
      <c r="Q212" s="43">
        <v>7.9956237438867983E-2</v>
      </c>
      <c r="R212" s="43">
        <v>8.5235690984745385E-2</v>
      </c>
      <c r="S212" s="43">
        <v>5.0617677258608038E-3</v>
      </c>
      <c r="T212" s="43">
        <v>0.16258104172159382</v>
      </c>
      <c r="U212" s="43">
        <v>0.99999999999999989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171.4</v>
      </c>
      <c r="L213" s="39">
        <v>120.24548947967779</v>
      </c>
      <c r="M213" s="42">
        <f t="shared" si="2"/>
        <v>8.0844095285654838E-3</v>
      </c>
      <c r="N213" s="12"/>
      <c r="O213" s="23">
        <v>44409</v>
      </c>
      <c r="P213" s="43">
        <v>0.66181487961006602</v>
      </c>
      <c r="Q213" s="43">
        <v>7.9390632442828554E-2</v>
      </c>
      <c r="R213" s="43">
        <v>8.4708425491580586E-2</v>
      </c>
      <c r="S213" s="43">
        <v>4.3935276830632305E-3</v>
      </c>
      <c r="T213" s="43">
        <v>0.16969253477246174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186.5</v>
      </c>
      <c r="L214" s="39">
        <v>122.05325438200336</v>
      </c>
      <c r="M214" s="42">
        <f t="shared" ref="M214:M277" si="3">IF(L214="","",L214/L213-1)</f>
        <v>1.5033951877513774E-2</v>
      </c>
      <c r="N214" s="12"/>
      <c r="O214" s="23">
        <v>44440</v>
      </c>
      <c r="P214" s="43">
        <v>0.6520125542459968</v>
      </c>
      <c r="Q214" s="43">
        <v>7.873618727526549E-2</v>
      </c>
      <c r="R214" s="43">
        <v>8.3530772186200683E-2</v>
      </c>
      <c r="S214" s="43">
        <v>3.8131617824364262E-3</v>
      </c>
      <c r="T214" s="43">
        <v>0.18190732451010067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202.5</v>
      </c>
      <c r="L215" s="39">
        <v>124.8334610302412</v>
      </c>
      <c r="M215" s="42">
        <f t="shared" si="3"/>
        <v>2.2778635951289816E-2</v>
      </c>
      <c r="N215" s="12"/>
      <c r="O215" s="23">
        <v>44470</v>
      </c>
      <c r="P215" s="43">
        <v>0.64419710010026021</v>
      </c>
      <c r="Q215" s="43">
        <v>7.6836965523207748E-2</v>
      </c>
      <c r="R215" s="43">
        <v>8.1820975740249338E-2</v>
      </c>
      <c r="S215" s="43">
        <v>4.0305271514194611E-3</v>
      </c>
      <c r="T215" s="43">
        <v>0.19311443148486321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245.4</v>
      </c>
      <c r="L216" s="39">
        <v>130.0871512995032</v>
      </c>
      <c r="M216" s="42">
        <f t="shared" si="3"/>
        <v>4.2085593284874934E-2</v>
      </c>
      <c r="N216" s="12"/>
      <c r="O216" s="23">
        <v>44501</v>
      </c>
      <c r="P216" s="43">
        <v>0.61818060267930031</v>
      </c>
      <c r="Q216" s="43">
        <v>7.3943503067859226E-2</v>
      </c>
      <c r="R216" s="43">
        <v>7.8949953814874241E-2</v>
      </c>
      <c r="S216" s="43">
        <v>4.3512193955716075E-3</v>
      </c>
      <c r="T216" s="43">
        <v>0.22457472104239462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307.89999999999998</v>
      </c>
      <c r="L217" s="39">
        <v>137.71584222205468</v>
      </c>
      <c r="M217" s="42">
        <f t="shared" si="3"/>
        <v>5.8642923965547711E-2</v>
      </c>
      <c r="N217" s="12"/>
      <c r="O217" s="23">
        <v>44531</v>
      </c>
      <c r="P217" s="43">
        <v>0.5839368390275268</v>
      </c>
      <c r="Q217" s="43">
        <v>7.0507628467433678E-2</v>
      </c>
      <c r="R217" s="43">
        <v>7.4917721308827415E-2</v>
      </c>
      <c r="S217" s="43">
        <v>4.475535939169932E-3</v>
      </c>
      <c r="T217" s="43">
        <v>0.26616227525704211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287.846</v>
      </c>
      <c r="L218" s="39">
        <v>135.70474282368329</v>
      </c>
      <c r="M218" s="42">
        <f t="shared" si="3"/>
        <v>-1.4603253815408279E-2</v>
      </c>
      <c r="N218" s="12"/>
      <c r="O218" s="23">
        <v>44562</v>
      </c>
      <c r="P218" s="43">
        <v>0.59588047512015074</v>
      </c>
      <c r="Q218" s="43">
        <v>7.1753518445587652E-2</v>
      </c>
      <c r="R218" s="43">
        <v>7.5958734918465845E-2</v>
      </c>
      <c r="S218" s="43">
        <v>3.8930244868365287E-3</v>
      </c>
      <c r="T218" s="43">
        <v>0.2525142470289593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362.3</v>
      </c>
      <c r="L219" s="39">
        <v>144.73017776582452</v>
      </c>
      <c r="M219" s="42">
        <f t="shared" si="3"/>
        <v>6.6507881407414704E-2</v>
      </c>
      <c r="N219" s="12"/>
      <c r="O219" s="23">
        <v>44593</v>
      </c>
      <c r="P219" s="43">
        <v>0.55872111731026164</v>
      </c>
      <c r="Q219" s="43">
        <v>6.6964844746478361E-2</v>
      </c>
      <c r="R219" s="43">
        <v>7.1611461740688234E-2</v>
      </c>
      <c r="S219" s="43">
        <v>4.6931835053633138E-3</v>
      </c>
      <c r="T219" s="43">
        <v>0.29800939269720844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296.3</v>
      </c>
      <c r="L220" s="39">
        <v>137.48316792202803</v>
      </c>
      <c r="M220" s="42">
        <f t="shared" si="3"/>
        <v>-5.0072555396997176E-2</v>
      </c>
      <c r="N220" s="12"/>
      <c r="O220" s="23">
        <v>44621</v>
      </c>
      <c r="P220" s="43">
        <v>0.5881724130454663</v>
      </c>
      <c r="Q220" s="43">
        <v>7.1486645835767415E-2</v>
      </c>
      <c r="R220" s="43">
        <v>7.73682935218757E-2</v>
      </c>
      <c r="S220" s="43">
        <v>6.4044432344871121E-3</v>
      </c>
      <c r="T220" s="43">
        <v>0.25656820436240346</v>
      </c>
      <c r="U220" s="43">
        <v>0.99999999999999989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287.8</v>
      </c>
      <c r="L221" s="39">
        <v>137.20395154881459</v>
      </c>
      <c r="M221" s="42">
        <f t="shared" si="3"/>
        <v>-2.0309131469228303E-3</v>
      </c>
      <c r="N221" s="12"/>
      <c r="O221" s="23">
        <v>44652</v>
      </c>
      <c r="P221" s="43">
        <v>0.59058959749062068</v>
      </c>
      <c r="Q221" s="43">
        <v>7.2361035993809525E-2</v>
      </c>
      <c r="R221" s="43">
        <v>7.7799684119370535E-2</v>
      </c>
      <c r="S221" s="43">
        <v>9.5345366212977213E-3</v>
      </c>
      <c r="T221" s="43">
        <v>0.24971514577490153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399.3</v>
      </c>
      <c r="L222" s="39">
        <v>150.81176883621526</v>
      </c>
      <c r="M222" s="42">
        <f t="shared" si="3"/>
        <v>9.9179485239237142E-2</v>
      </c>
      <c r="N222" s="12"/>
      <c r="O222" s="23">
        <v>44682</v>
      </c>
      <c r="P222" s="43">
        <v>0.53730041855910216</v>
      </c>
      <c r="Q222" s="43">
        <v>6.6253864602277626E-2</v>
      </c>
      <c r="R222" s="43">
        <v>7.0904394087436595E-2</v>
      </c>
      <c r="S222" s="43">
        <v>1.0342352189814016E-2</v>
      </c>
      <c r="T222" s="43">
        <v>0.31519897056136953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340.9</v>
      </c>
      <c r="L223" s="39">
        <v>144.64803932076401</v>
      </c>
      <c r="M223" s="42">
        <f t="shared" si="3"/>
        <v>-4.0870348269339551E-2</v>
      </c>
      <c r="N223" s="12"/>
      <c r="O223" s="23">
        <v>44713</v>
      </c>
      <c r="P223" s="43">
        <v>0.56019581668608975</v>
      </c>
      <c r="Q223" s="43">
        <v>7.0208449004051099E-2</v>
      </c>
      <c r="R223" s="43">
        <v>7.528994961423377E-2</v>
      </c>
      <c r="S223" s="43">
        <v>1.3739704962336861E-2</v>
      </c>
      <c r="T223" s="43">
        <v>0.28056607973328851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312.60000000000002</v>
      </c>
      <c r="L224" s="39">
        <v>142.1063929021411</v>
      </c>
      <c r="M224" s="42">
        <f t="shared" si="3"/>
        <v>-1.7571246942287955E-2</v>
      </c>
      <c r="N224" s="12"/>
      <c r="O224" s="23">
        <v>44743</v>
      </c>
      <c r="P224" s="43">
        <v>0.57296418032541618</v>
      </c>
      <c r="Q224" s="43">
        <v>7.210395007008813E-2</v>
      </c>
      <c r="R224" s="43">
        <v>7.6768795334420589E-2</v>
      </c>
      <c r="S224" s="43">
        <v>1.6286849321401359E-2</v>
      </c>
      <c r="T224" s="43">
        <v>0.26187622494867374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340.9</v>
      </c>
      <c r="L225" s="39">
        <v>145.89355718732895</v>
      </c>
      <c r="M225" s="42">
        <f t="shared" si="3"/>
        <v>2.6650203469704703E-2</v>
      </c>
      <c r="N225" s="12"/>
      <c r="O225" s="23">
        <v>44774</v>
      </c>
      <c r="P225" s="43">
        <v>0.55809094313623608</v>
      </c>
      <c r="Q225" s="43">
        <v>7.0793107298332089E-2</v>
      </c>
      <c r="R225" s="43">
        <v>7.5098032456273597E-2</v>
      </c>
      <c r="S225" s="43">
        <v>1.7847077246614711E-2</v>
      </c>
      <c r="T225" s="43">
        <v>0.2781708398625436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484.4</v>
      </c>
      <c r="L226" s="39">
        <v>162.9846086396995</v>
      </c>
      <c r="M226" s="42">
        <f t="shared" si="3"/>
        <v>0.11714740377757371</v>
      </c>
      <c r="N226" s="12"/>
      <c r="O226" s="23">
        <v>44805</v>
      </c>
      <c r="P226" s="43">
        <v>0.49956786476796317</v>
      </c>
      <c r="Q226" s="43">
        <v>6.4094710730264667E-2</v>
      </c>
      <c r="R226" s="43">
        <v>6.7857208640724101E-2</v>
      </c>
      <c r="S226" s="43">
        <v>1.4663575455775289E-2</v>
      </c>
      <c r="T226" s="43">
        <v>0.35381664040527272</v>
      </c>
      <c r="U226" s="43">
        <v>0.99999999999999989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628.9</v>
      </c>
      <c r="L227" s="39">
        <v>181.75812549431942</v>
      </c>
      <c r="M227" s="42">
        <f t="shared" si="3"/>
        <v>0.11518582651028986</v>
      </c>
      <c r="N227" s="12"/>
      <c r="O227" s="23">
        <v>44835</v>
      </c>
      <c r="P227" s="43">
        <v>0.45195976186819492</v>
      </c>
      <c r="Q227" s="43">
        <v>5.7474466771904639E-2</v>
      </c>
      <c r="R227" s="43">
        <v>6.1210226855006669E-2</v>
      </c>
      <c r="S227" s="43">
        <v>1.7439722775165752E-2</v>
      </c>
      <c r="T227" s="43">
        <v>0.41191582172972807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527.5</v>
      </c>
      <c r="L228" s="39">
        <v>170.71297321702724</v>
      </c>
      <c r="M228" s="42">
        <f t="shared" si="3"/>
        <v>-6.0768409925295863E-2</v>
      </c>
      <c r="N228" s="12"/>
      <c r="O228" s="23">
        <v>44866</v>
      </c>
      <c r="P228" s="43">
        <v>0.48120161911531018</v>
      </c>
      <c r="Q228" s="43">
        <v>6.1991937661326421E-2</v>
      </c>
      <c r="R228" s="43">
        <v>6.5225579430169822E-2</v>
      </c>
      <c r="S228" s="43">
        <v>2.3725873840060439E-2</v>
      </c>
      <c r="T228" s="43">
        <v>0.3678549899531332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301.7</v>
      </c>
      <c r="L229" s="39">
        <v>143.93719079563343</v>
      </c>
      <c r="M229" s="42">
        <f t="shared" si="3"/>
        <v>-0.156846793285908</v>
      </c>
      <c r="N229" s="12"/>
      <c r="O229" s="23">
        <v>44896</v>
      </c>
      <c r="P229" s="43">
        <v>0.57071670401472208</v>
      </c>
      <c r="Q229" s="43">
        <v>7.4281909033173638E-2</v>
      </c>
      <c r="R229" s="43">
        <v>7.8730028239116318E-2</v>
      </c>
      <c r="S229" s="43">
        <v>2.6741223602443354E-2</v>
      </c>
      <c r="T229" s="43">
        <v>0.24953013511054473</v>
      </c>
      <c r="U229" s="43">
        <v>1.0000000000000002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318.2</v>
      </c>
      <c r="L230" s="39">
        <v>146.14524221518798</v>
      </c>
      <c r="M230" s="42">
        <f t="shared" si="3"/>
        <v>1.5340381504941325E-2</v>
      </c>
      <c r="N230" s="12"/>
      <c r="O230" s="23">
        <v>44927</v>
      </c>
      <c r="P230" s="43">
        <v>0.56591254125527435</v>
      </c>
      <c r="Q230" s="43">
        <v>7.2537507114286567E-2</v>
      </c>
      <c r="R230" s="43">
        <v>7.7733413856270472E-2</v>
      </c>
      <c r="S230" s="43">
        <v>2.4615815213693593E-2</v>
      </c>
      <c r="T230" s="43">
        <v>0.25920072256047516</v>
      </c>
      <c r="U230" s="43">
        <v>1.0000000000000002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373.9</v>
      </c>
      <c r="L231" s="39">
        <v>153.31314362838549</v>
      </c>
      <c r="M231" s="42">
        <f t="shared" si="3"/>
        <v>4.9046423301576381E-2</v>
      </c>
      <c r="N231" s="12"/>
      <c r="O231" s="23">
        <v>44958</v>
      </c>
      <c r="P231" s="43">
        <v>0.53945424023679045</v>
      </c>
      <c r="Q231" s="43">
        <v>6.8731022410295439E-2</v>
      </c>
      <c r="R231" s="43">
        <v>7.4160406780757068E-2</v>
      </c>
      <c r="S231" s="43">
        <v>2.7321070758524958E-2</v>
      </c>
      <c r="T231" s="43">
        <v>0.29033325981363223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257.60000000000002</v>
      </c>
      <c r="L232" s="39">
        <v>139.58505460316945</v>
      </c>
      <c r="M232" s="42">
        <f t="shared" si="3"/>
        <v>-8.9542805661147029E-2</v>
      </c>
      <c r="N232" s="12"/>
      <c r="O232" s="23">
        <v>44986</v>
      </c>
      <c r="P232" s="43">
        <v>0.59250917406229753</v>
      </c>
      <c r="Q232" s="43">
        <v>7.5816340250293116E-2</v>
      </c>
      <c r="R232" s="43">
        <v>8.259842452652616E-2</v>
      </c>
      <c r="S232" s="43">
        <v>2.9377277835907368E-2</v>
      </c>
      <c r="T232" s="43">
        <v>0.219698783324976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232.8</v>
      </c>
      <c r="L233" s="39">
        <v>137.76729247464692</v>
      </c>
      <c r="M233" s="42">
        <f t="shared" si="3"/>
        <v>-1.3022612869911465E-2</v>
      </c>
      <c r="N233" s="12"/>
      <c r="O233" s="23">
        <v>45017</v>
      </c>
      <c r="P233" s="43">
        <v>0.60518794755089689</v>
      </c>
      <c r="Q233" s="43">
        <v>7.7542625282491479E-2</v>
      </c>
      <c r="R233" s="43">
        <v>8.3415442017686137E-2</v>
      </c>
      <c r="S233" s="43">
        <v>3.2686601973518178E-2</v>
      </c>
      <c r="T233" s="43">
        <v>0.20116738317540739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212.4</v>
      </c>
      <c r="L234" s="39">
        <v>135.04987246814218</v>
      </c>
      <c r="M234" s="42">
        <f t="shared" si="3"/>
        <v>-1.9724710834429837E-2</v>
      </c>
      <c r="N234" s="12"/>
      <c r="O234" s="23">
        <v>45047</v>
      </c>
      <c r="P234" s="43">
        <v>0.61736529956400821</v>
      </c>
      <c r="Q234" s="43">
        <v>7.8968264007853964E-2</v>
      </c>
      <c r="R234" s="43">
        <v>8.5511362482436501E-2</v>
      </c>
      <c r="S234" s="43">
        <v>3.0922655109622159E-2</v>
      </c>
      <c r="T234" s="43">
        <v>0.18723241883607927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209.4</v>
      </c>
      <c r="L235" s="39">
        <v>134.76713729001608</v>
      </c>
      <c r="M235" s="42">
        <f t="shared" si="3"/>
        <v>-2.0935612374813894E-3</v>
      </c>
      <c r="N235" s="12"/>
      <c r="O235" s="23">
        <v>45078</v>
      </c>
      <c r="P235" s="43">
        <v>0.61866050321269495</v>
      </c>
      <c r="Q235" s="43">
        <v>7.9336324330782443E-2</v>
      </c>
      <c r="R235" s="43">
        <v>8.5760485310582876E-2</v>
      </c>
      <c r="S235" s="43">
        <v>3.1267537195802657E-2</v>
      </c>
      <c r="T235" s="43">
        <v>0.18497514995013706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184.6</v>
      </c>
      <c r="L236" s="39">
        <v>132.54817739256833</v>
      </c>
      <c r="M236" s="42">
        <f t="shared" si="3"/>
        <v>-1.6465140850121296E-2</v>
      </c>
      <c r="N236" s="12"/>
      <c r="O236" s="23">
        <v>45108</v>
      </c>
      <c r="P236" s="43">
        <v>0.63491176903028257</v>
      </c>
      <c r="Q236" s="43">
        <v>7.9567000426620474E-2</v>
      </c>
      <c r="R236" s="43">
        <v>8.698350912456497E-2</v>
      </c>
      <c r="S236" s="43">
        <v>3.2739964644378027E-2</v>
      </c>
      <c r="T236" s="43">
        <v>0.16579775677415409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184.4</v>
      </c>
      <c r="L237" s="39">
        <v>132.91900076819664</v>
      </c>
      <c r="M237" s="42">
        <f t="shared" si="3"/>
        <v>2.7976497521353672E-3</v>
      </c>
      <c r="N237" s="12"/>
      <c r="O237" s="23">
        <v>45139</v>
      </c>
      <c r="P237" s="43">
        <v>0.6331404637687531</v>
      </c>
      <c r="Q237" s="43">
        <v>7.9618624368877886E-2</v>
      </c>
      <c r="R237" s="43">
        <v>8.7164999218988043E-2</v>
      </c>
      <c r="S237" s="43">
        <v>3.491983393748798E-2</v>
      </c>
      <c r="T237" s="43">
        <v>0.16515607870589313</v>
      </c>
      <c r="U237" s="43">
        <v>1.0000000000000002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193.6</v>
      </c>
      <c r="L238" s="39">
        <v>134.30216344092895</v>
      </c>
      <c r="M238" s="42">
        <f t="shared" si="3"/>
        <v>1.0406056807066077E-2</v>
      </c>
      <c r="N238" s="12"/>
      <c r="O238" s="23">
        <v>45170</v>
      </c>
      <c r="P238" s="43">
        <v>0.62661982230145052</v>
      </c>
      <c r="Q238" s="43">
        <v>8.0220266202577703E-2</v>
      </c>
      <c r="R238" s="43">
        <v>8.7176846591402665E-2</v>
      </c>
      <c r="S238" s="43">
        <v>3.4372880398820256E-2</v>
      </c>
      <c r="T238" s="43">
        <v>0.17161018450574878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203.4</v>
      </c>
      <c r="L239" s="39">
        <v>135.81435943301605</v>
      </c>
      <c r="M239" s="42">
        <f t="shared" si="3"/>
        <v>1.1259654746754943E-2</v>
      </c>
      <c r="N239" s="12"/>
      <c r="O239" s="23">
        <v>45200</v>
      </c>
      <c r="P239" s="43">
        <v>0.62293008767202995</v>
      </c>
      <c r="Q239" s="43">
        <v>7.8791529367529159E-2</v>
      </c>
      <c r="R239" s="43">
        <v>8.5998635547112914E-2</v>
      </c>
      <c r="S239" s="43">
        <v>3.3990162899782753E-2</v>
      </c>
      <c r="T239" s="43">
        <v>0.17828958451354518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206</v>
      </c>
      <c r="L240" s="39">
        <v>136.24451904135134</v>
      </c>
      <c r="M240" s="42">
        <f t="shared" si="3"/>
        <v>3.167261621901174E-3</v>
      </c>
      <c r="N240" s="12"/>
      <c r="O240" s="23">
        <v>45231</v>
      </c>
      <c r="P240" s="43">
        <v>0.62096333433458428</v>
      </c>
      <c r="Q240" s="43">
        <v>7.834256992516915E-2</v>
      </c>
      <c r="R240" s="43">
        <v>8.5520211606966476E-2</v>
      </c>
      <c r="S240" s="43">
        <v>3.5175380733915108E-2</v>
      </c>
      <c r="T240" s="43">
        <v>0.17999850339936496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220.2</v>
      </c>
      <c r="L241" s="45">
        <v>137.91513821257186</v>
      </c>
      <c r="M241" s="42">
        <f t="shared" si="3"/>
        <v>1.2261918372756586E-2</v>
      </c>
      <c r="N241" s="12"/>
      <c r="O241" s="23">
        <v>45261</v>
      </c>
      <c r="P241" s="46">
        <v>0.61344136637363844</v>
      </c>
      <c r="Q241" s="46">
        <v>7.7591345145192905E-2</v>
      </c>
      <c r="R241" s="46">
        <v>8.4416139877854776E-2</v>
      </c>
      <c r="S241" s="46">
        <v>3.4475671363962367E-2</v>
      </c>
      <c r="T241" s="46">
        <v>0.19007547723935145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157.09620653999997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ROUND(M483*LOOKUP($F242,_xlfn._xlws.FILTER($F$468:$F$477,G$468:G$477&lt;&gt;""),_xlfn._xlws.FILTER(G$468:G$477,G$468:G$477&lt;&gt;""))/LOOKUP($F242,_xlfn._xlws.FILTER($F$468:$F$477,H$468:H$477&lt;&gt;""),_xlfn._xlws.FILTER(H$468:H$477,H$468:H$477&lt;&gt;"")),1))</f>
        <v>229.8</v>
      </c>
      <c r="L242" s="50">
        <f>IF(V483="","",V483)</f>
        <v>140.83505305460756</v>
      </c>
      <c r="M242" s="42">
        <f t="shared" si="3"/>
        <v>2.1171822614100222E-2</v>
      </c>
      <c r="N242" s="12"/>
      <c r="O242" s="23">
        <v>45292</v>
      </c>
      <c r="P242" s="51">
        <f t="shared" ref="P242:P305" si="4">IFERROR((G242*Q$480)/$L242*(100/Q$481),"")</f>
        <v>0.61627757006339656</v>
      </c>
      <c r="Q242" s="51">
        <f t="shared" ref="Q242:Q305" si="5">IFERROR((H242*R$480)/$L242*(100/R$481),"")</f>
        <v>7.5724429053583231E-2</v>
      </c>
      <c r="R242" s="51">
        <f t="shared" ref="R242:R305" si="6">IFERROR((I242*S$480)/$L242*(100/S$481),"")</f>
        <v>8.2399071442875241E-2</v>
      </c>
      <c r="S242" s="51">
        <f t="shared" ref="S242:S305" si="7">IFERROR((J242*T$480)/$L242*(100/T$481),"")</f>
        <v>3.1349399484450279E-2</v>
      </c>
      <c r="T242" s="51">
        <f t="shared" ref="T242:T305" si="8">IFERROR((K242*U$480)/$L242*(100/U$481),"")</f>
        <v>0.19424952995569481</v>
      </c>
      <c r="U242" s="52">
        <f>IF(P242="","",SUM(P242:T242))</f>
        <v>1.0000000000000002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157.09620653999997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ROUND(M484*LOOKUP($F243,_xlfn._xlws.FILTER($F$468:$F$477,G$468:G$477&lt;&gt;""),_xlfn._xlws.FILTER(G$468:G$477,G$468:G$477&lt;&gt;""))/LOOKUP($F243,_xlfn._xlws.FILTER($F$468:$F$477,H$468:H$477&lt;&gt;""),_xlfn._xlws.FILTER(H$468:H$477,H$468:H$477&lt;&gt;"")),1))</f>
        <v>210.3</v>
      </c>
      <c r="L243" s="50">
        <f t="shared" ref="L243:L306" si="10">IF(V484="","",V484)</f>
        <v>138.02518648363608</v>
      </c>
      <c r="M243" s="42">
        <f t="shared" si="3"/>
        <v>-1.9951471668647525E-2</v>
      </c>
      <c r="N243" s="12"/>
      <c r="O243" s="23">
        <v>45323</v>
      </c>
      <c r="P243" s="51">
        <f t="shared" si="4"/>
        <v>0.62882352480308434</v>
      </c>
      <c r="Q243" s="51">
        <f t="shared" si="5"/>
        <v>7.6870776949017824E-2</v>
      </c>
      <c r="R243" s="51">
        <f t="shared" si="6"/>
        <v>8.3940365474689096E-2</v>
      </c>
      <c r="S243" s="51">
        <f t="shared" si="7"/>
        <v>2.8980218045017676E-2</v>
      </c>
      <c r="T243" s="51">
        <f t="shared" si="8"/>
        <v>0.18138511472819102</v>
      </c>
      <c r="U243" s="42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157.09620653999997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ROUND(M485*LOOKUP($F244,_xlfn._xlws.FILTER($F$468:$F$477,G$468:G$477&lt;&gt;""),_xlfn._xlws.FILTER(G$468:G$477,G$468:G$477&lt;&gt;""))/LOOKUP($F244,_xlfn._xlws.FILTER($F$468:$F$477,H$468:H$477&lt;&gt;""),_xlfn._xlws.FILTER(H$468:H$477,H$468:H$477&lt;&gt;"")),1))</f>
        <v>198.6</v>
      </c>
      <c r="L244" s="50">
        <f t="shared" si="10"/>
        <v>136.70126696463925</v>
      </c>
      <c r="M244" s="42">
        <f t="shared" si="3"/>
        <v>-9.5918690836457321E-3</v>
      </c>
      <c r="N244" s="12"/>
      <c r="O244" s="23">
        <v>45352</v>
      </c>
      <c r="P244" s="51">
        <f t="shared" si="4"/>
        <v>0.63491353228418945</v>
      </c>
      <c r="Q244" s="51">
        <f t="shared" si="5"/>
        <v>7.8346844211735767E-2</v>
      </c>
      <c r="R244" s="51">
        <f t="shared" si="6"/>
        <v>8.406593334884857E-2</v>
      </c>
      <c r="S244" s="51">
        <f t="shared" si="7"/>
        <v>2.9720961421754507E-2</v>
      </c>
      <c r="T244" s="51">
        <f t="shared" si="8"/>
        <v>0.17295272873347164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158.30347806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ROUND(M486*LOOKUP($F245,_xlfn._xlws.FILTER($F$468:$F$477,G$468:G$477&lt;&gt;""),_xlfn._xlws.FILTER(G$468:G$477,G$468:G$477&lt;&gt;""))/LOOKUP($F245,_xlfn._xlws.FILTER($F$468:$F$477,H$468:H$477&lt;&gt;""),_xlfn._xlws.FILTER(H$468:H$477,H$468:H$477&lt;&gt;"")),1))</f>
        <v>185.5</v>
      </c>
      <c r="L245" s="50">
        <f t="shared" ref="L245:L264" si="12">IF(V486="","",V486)</f>
        <v>136.08016340017736</v>
      </c>
      <c r="M245" s="42">
        <f t="shared" si="3"/>
        <v>-4.5435099341292196E-3</v>
      </c>
      <c r="N245" s="12"/>
      <c r="O245" s="23">
        <v>45383</v>
      </c>
      <c r="P245" s="51">
        <f t="shared" si="4"/>
        <v>0.64271296367291186</v>
      </c>
      <c r="Q245" s="51">
        <f t="shared" si="5"/>
        <v>7.9105310114380295E-2</v>
      </c>
      <c r="R245" s="51">
        <f t="shared" si="6"/>
        <v>8.4656784719706668E-2</v>
      </c>
      <c r="S245" s="51">
        <f t="shared" si="7"/>
        <v>3.1243145369698199E-2</v>
      </c>
      <c r="T245" s="51">
        <f t="shared" si="8"/>
        <v>0.16228179612330296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158.30347806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ROUND(M487*LOOKUP($F246,_xlfn._xlws.FILTER($F$468:$F$477,G$468:G$477&lt;&gt;""),_xlfn._xlws.FILTER(G$468:G$477,G$468:G$477&lt;&gt;""))/LOOKUP($F246,_xlfn._xlws.FILTER($F$468:$F$477,H$468:H$477&lt;&gt;""),_xlfn._xlws.FILTER(H$468:H$477,H$468:H$477&lt;&gt;"")),1))</f>
        <v>187.2</v>
      </c>
      <c r="L246" s="50">
        <f t="shared" si="12"/>
        <v>136.25753696859209</v>
      </c>
      <c r="M246" s="42">
        <f t="shared" si="3"/>
        <v>1.3034491139838345E-3</v>
      </c>
      <c r="N246" s="12"/>
      <c r="O246" s="23">
        <v>45413</v>
      </c>
      <c r="P246" s="51">
        <f t="shared" si="4"/>
        <v>0.64187631056461925</v>
      </c>
      <c r="Q246" s="51">
        <f t="shared" si="5"/>
        <v>7.9002334591354542E-2</v>
      </c>
      <c r="R246" s="51">
        <f t="shared" si="6"/>
        <v>8.4270737257783279E-2</v>
      </c>
      <c r="S246" s="51">
        <f t="shared" si="7"/>
        <v>3.1294789545323505E-2</v>
      </c>
      <c r="T246" s="51">
        <f t="shared" si="8"/>
        <v>0.16355582804091953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158.30347806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ROUND(M488*LOOKUP($F247,_xlfn._xlws.FILTER($F$468:$F$477,G$468:G$477&lt;&gt;""),_xlfn._xlws.FILTER(G$468:G$477,G$468:G$477&lt;&gt;""))/LOOKUP($F247,_xlfn._xlws.FILTER($F$468:$F$477,H$468:H$477&lt;&gt;""),_xlfn._xlws.FILTER(H$468:H$477,H$468:H$477&lt;&gt;"")),1))</f>
        <v>204</v>
      </c>
      <c r="L247" s="50">
        <f t="shared" si="12"/>
        <v>138.36392571102576</v>
      </c>
      <c r="M247" s="42">
        <f t="shared" si="3"/>
        <v>1.5458878747523608E-2</v>
      </c>
      <c r="N247" s="12"/>
      <c r="O247" s="23">
        <v>45444</v>
      </c>
      <c r="P247" s="51">
        <f t="shared" si="4"/>
        <v>0.63210468094613093</v>
      </c>
      <c r="Q247" s="51">
        <f t="shared" si="5"/>
        <v>7.7865348554178052E-2</v>
      </c>
      <c r="R247" s="51">
        <f t="shared" si="6"/>
        <v>8.3327395767523932E-2</v>
      </c>
      <c r="S247" s="51">
        <f t="shared" si="7"/>
        <v>3.1182010676799023E-2</v>
      </c>
      <c r="T247" s="51">
        <f t="shared" si="8"/>
        <v>0.17552056405536803</v>
      </c>
      <c r="U247" s="42">
        <f t="shared" si="11"/>
        <v>1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159.05802276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ROUND(M489*LOOKUP($F248,_xlfn._xlws.FILTER($F$468:$F$477,G$468:G$477&lt;&gt;""),_xlfn._xlws.FILTER(G$468:G$477,G$468:G$477&lt;&gt;""))/LOOKUP($F248,_xlfn._xlws.FILTER($F$468:$F$477,H$468:H$477&lt;&gt;""),_xlfn._xlws.FILTER(H$468:H$477,H$468:H$477&lt;&gt;"")),1))</f>
        <v>210.3</v>
      </c>
      <c r="L248" s="50">
        <f t="shared" si="12"/>
        <v>139.65325543439886</v>
      </c>
      <c r="M248" s="42">
        <f t="shared" si="3"/>
        <v>9.3183950711681618E-3</v>
      </c>
      <c r="N248" s="12"/>
      <c r="O248" s="23">
        <v>45474</v>
      </c>
      <c r="P248" s="51">
        <f t="shared" si="4"/>
        <v>0.62925393588238809</v>
      </c>
      <c r="Q248" s="51">
        <f t="shared" si="5"/>
        <v>7.7146467293591411E-2</v>
      </c>
      <c r="R248" s="51">
        <f t="shared" si="6"/>
        <v>8.2894509419487922E-2</v>
      </c>
      <c r="S248" s="51">
        <f t="shared" si="7"/>
        <v>3.1434549042649286E-2</v>
      </c>
      <c r="T248" s="51">
        <f t="shared" si="8"/>
        <v>0.17927053836188331</v>
      </c>
      <c r="U248" s="42">
        <f t="shared" si="11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159.05802276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ROUND(M490*LOOKUP($F249,_xlfn._xlws.FILTER($F$468:$F$477,G$468:G$477&lt;&gt;""),_xlfn._xlws.FILTER(G$468:G$477,G$468:G$477&lt;&gt;""))/LOOKUP($F249,_xlfn._xlws.FILTER($F$468:$F$477,H$468:H$477&lt;&gt;""),_xlfn._xlws.FILTER(H$468:H$477,H$468:H$477&lt;&gt;"")),1))</f>
        <v>216.4</v>
      </c>
      <c r="L249" s="50">
        <f t="shared" si="12"/>
        <v>140.26623836341952</v>
      </c>
      <c r="M249" s="42">
        <f t="shared" si="3"/>
        <v>4.3893207295020442E-3</v>
      </c>
      <c r="N249" s="12"/>
      <c r="O249" s="23">
        <v>45505</v>
      </c>
      <c r="P249" s="51">
        <f t="shared" si="4"/>
        <v>0.62650400884922997</v>
      </c>
      <c r="Q249" s="51">
        <f t="shared" si="5"/>
        <v>7.6809326524458515E-2</v>
      </c>
      <c r="R249" s="51">
        <f t="shared" si="6"/>
        <v>8.2532248908501415E-2</v>
      </c>
      <c r="S249" s="51">
        <f t="shared" si="7"/>
        <v>3.0490085209726205E-2</v>
      </c>
      <c r="T249" s="51">
        <f t="shared" si="8"/>
        <v>0.18366433050808395</v>
      </c>
      <c r="U249" s="42">
        <f t="shared" si="11"/>
        <v>1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159.05802276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ROUND(M491*LOOKUP($F250,_xlfn._xlws.FILTER($F$468:$F$477,G$468:G$477&lt;&gt;""),_xlfn._xlws.FILTER(G$468:G$477,G$468:G$477&lt;&gt;""))/LOOKUP($F250,_xlfn._xlws.FILTER($F$468:$F$477,H$468:H$477&lt;&gt;""),_xlfn._xlws.FILTER(H$468:H$477,H$468:H$477&lt;&gt;"")),1))</f>
        <v>212</v>
      </c>
      <c r="L250" s="50">
        <f t="shared" si="12"/>
        <v>139.52721367805657</v>
      </c>
      <c r="M250" s="42">
        <f t="shared" si="3"/>
        <v>-5.2687281985005496E-3</v>
      </c>
      <c r="N250" s="12"/>
      <c r="O250" s="23">
        <v>45536</v>
      </c>
      <c r="P250" s="51">
        <f t="shared" si="4"/>
        <v>0.62982237173925915</v>
      </c>
      <c r="Q250" s="51">
        <f t="shared" si="5"/>
        <v>7.806325455688079E-2</v>
      </c>
      <c r="R250" s="51">
        <f t="shared" si="6"/>
        <v>8.3104082655753073E-2</v>
      </c>
      <c r="S250" s="51">
        <f t="shared" si="7"/>
        <v>2.812733228474126E-2</v>
      </c>
      <c r="T250" s="51">
        <f t="shared" si="8"/>
        <v>0.18088295876336583</v>
      </c>
      <c r="U250" s="42">
        <f t="shared" si="11"/>
        <v>1.0000000000000002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164.94347141999998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ROUND(M492*LOOKUP($F251,_xlfn._xlws.FILTER($F$468:$F$477,G$468:G$477&lt;&gt;""),_xlfn._xlws.FILTER(G$468:G$477,G$468:G$477&lt;&gt;""))/LOOKUP($F251,_xlfn._xlws.FILTER($F$468:$F$477,H$468:H$477&lt;&gt;""),_xlfn._xlws.FILTER(H$468:H$477,H$468:H$477&lt;&gt;"")),1))</f>
        <v>226.9</v>
      </c>
      <c r="L251" s="50">
        <f t="shared" si="12"/>
        <v>144.4379360983483</v>
      </c>
      <c r="M251" s="42">
        <f t="shared" si="3"/>
        <v>3.5195445324541996E-2</v>
      </c>
      <c r="N251" s="12"/>
      <c r="O251" s="23">
        <v>45566</v>
      </c>
      <c r="P251" s="51">
        <f t="shared" si="4"/>
        <v>0.6309214337759339</v>
      </c>
      <c r="Q251" s="51">
        <f t="shared" si="5"/>
        <v>7.5094464853352527E-2</v>
      </c>
      <c r="R251" s="51">
        <f t="shared" si="6"/>
        <v>8.0408751413335547E-2</v>
      </c>
      <c r="S251" s="51">
        <f t="shared" si="7"/>
        <v>2.656142901965251E-2</v>
      </c>
      <c r="T251" s="51">
        <f t="shared" si="8"/>
        <v>0.18701392093772554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164.94347141999998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ROUND(M493*LOOKUP($F252,_xlfn._xlws.FILTER($F$468:$F$477,G$468:G$477&lt;&gt;""),_xlfn._xlws.FILTER(G$468:G$477,G$468:G$477&lt;&gt;""))/LOOKUP($F252,_xlfn._xlws.FILTER($F$468:$F$477,H$468:H$477&lt;&gt;""),_xlfn._xlws.FILTER(H$468:H$477,H$468:H$477&lt;&gt;"")),1))</f>
        <v>226.6</v>
      </c>
      <c r="L252" s="50">
        <f t="shared" si="12"/>
        <v>144.06715002994639</v>
      </c>
      <c r="M252" s="42">
        <f t="shared" si="3"/>
        <v>-2.5670961412065374E-3</v>
      </c>
      <c r="N252" s="12"/>
      <c r="O252" s="23">
        <v>45597</v>
      </c>
      <c r="P252" s="51">
        <f t="shared" si="4"/>
        <v>0.63254523821609698</v>
      </c>
      <c r="Q252" s="51">
        <f t="shared" si="5"/>
        <v>7.5035304072259168E-2</v>
      </c>
      <c r="R252" s="51">
        <f t="shared" si="6"/>
        <v>8.0550476606884622E-2</v>
      </c>
      <c r="S252" s="51">
        <f t="shared" si="7"/>
        <v>2.4621642134125824E-2</v>
      </c>
      <c r="T252" s="51">
        <f t="shared" si="8"/>
        <v>0.18724733897063342</v>
      </c>
      <c r="U252" s="42">
        <f t="shared" si="11"/>
        <v>1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164.94347141999998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ROUND(M494*LOOKUP($F253,_xlfn._xlws.FILTER($F$468:$F$477,G$468:G$477&lt;&gt;""),_xlfn._xlws.FILTER(G$468:G$477,G$468:G$477&lt;&gt;""))/LOOKUP($F253,_xlfn._xlws.FILTER($F$468:$F$477,H$468:H$477&lt;&gt;""),_xlfn._xlws.FILTER(H$468:H$477,H$468:H$477&lt;&gt;"")),1))</f>
        <v>228.6</v>
      </c>
      <c r="L253" s="50">
        <f t="shared" si="12"/>
        <v>144.41313763476956</v>
      </c>
      <c r="M253" s="42">
        <f t="shared" si="3"/>
        <v>2.4015718000338637E-3</v>
      </c>
      <c r="N253" s="12"/>
      <c r="O253" s="23">
        <v>45627</v>
      </c>
      <c r="P253" s="51">
        <f t="shared" si="4"/>
        <v>0.6310297749037066</v>
      </c>
      <c r="Q253" s="51">
        <f t="shared" si="5"/>
        <v>7.529623013391766E-2</v>
      </c>
      <c r="R253" s="51">
        <f t="shared" si="6"/>
        <v>7.996709154700693E-2</v>
      </c>
      <c r="S253" s="51">
        <f t="shared" si="7"/>
        <v>2.5259466014538722E-2</v>
      </c>
      <c r="T253" s="51">
        <f t="shared" si="8"/>
        <v>0.18844743740083023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164.64165353999999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ROUND(M495*LOOKUP($F254,_xlfn._xlws.FILTER($F$468:$F$477,G$468:G$477&lt;&gt;""),_xlfn._xlws.FILTER(G$468:G$477,G$468:G$477&lt;&gt;""))/LOOKUP($F254,_xlfn._xlws.FILTER($F$468:$F$477,H$468:H$477&lt;&gt;""),_xlfn._xlws.FILTER(H$468:H$477,H$468:H$477&lt;&gt;"")),1))</f>
        <v>232.9</v>
      </c>
      <c r="L254" s="50">
        <f t="shared" si="12"/>
        <v>144.46080640436037</v>
      </c>
      <c r="M254" s="42">
        <f t="shared" si="3"/>
        <v>3.3008610138618444E-4</v>
      </c>
      <c r="N254" s="12"/>
      <c r="O254" s="23">
        <v>45658</v>
      </c>
      <c r="P254" s="51">
        <f t="shared" si="4"/>
        <v>0.6296672557001336</v>
      </c>
      <c r="Q254" s="51">
        <f t="shared" si="5"/>
        <v>7.5019640336676366E-2</v>
      </c>
      <c r="R254" s="51">
        <f t="shared" si="6"/>
        <v>8.0135840206132944E-2</v>
      </c>
      <c r="S254" s="51">
        <f t="shared" si="7"/>
        <v>2.3248455062870009E-2</v>
      </c>
      <c r="T254" s="51">
        <f t="shared" si="8"/>
        <v>0.1919288086941871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164.64165353999999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ROUND(M496*LOOKUP($F255,_xlfn._xlws.FILTER($F$468:$F$477,G$468:G$477&lt;&gt;""),_xlfn._xlws.FILTER(G$468:G$477,G$468:G$477&lt;&gt;""))/LOOKUP($F255,_xlfn._xlws.FILTER($F$468:$F$477,H$468:H$477&lt;&gt;""),_xlfn._xlws.FILTER(H$468:H$477,H$468:H$477&lt;&gt;"")),1))</f>
        <v>235.8</v>
      </c>
      <c r="L255" s="50">
        <f t="shared" si="12"/>
        <v>144.99563791523974</v>
      </c>
      <c r="M255" s="42">
        <f t="shared" si="3"/>
        <v>3.7022603167693457E-3</v>
      </c>
      <c r="N255" s="12"/>
      <c r="O255" s="23">
        <v>45689</v>
      </c>
      <c r="P255" s="51">
        <f t="shared" si="4"/>
        <v>0.62734466245140263</v>
      </c>
      <c r="Q255" s="51">
        <f t="shared" si="5"/>
        <v>7.4554811198114065E-2</v>
      </c>
      <c r="R255" s="51">
        <f t="shared" si="6"/>
        <v>8.0034667009027491E-2</v>
      </c>
      <c r="S255" s="51">
        <f t="shared" si="7"/>
        <v>2.4463976036260673E-2</v>
      </c>
      <c r="T255" s="51">
        <f t="shared" si="8"/>
        <v>0.19360188330519515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164.64165353999999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ROUND(M497*LOOKUP($F256,_xlfn._xlws.FILTER($F$468:$F$477,G$468:G$477&lt;&gt;""),_xlfn._xlws.FILTER(G$468:G$477,G$468:G$477&lt;&gt;""))/LOOKUP($F256,_xlfn._xlws.FILTER($F$468:$F$477,H$468:H$477&lt;&gt;""),_xlfn._xlws.FILTER(H$468:H$477,H$468:H$477&lt;&gt;"")),1))</f>
        <v>241.4</v>
      </c>
      <c r="L256" s="50">
        <f t="shared" si="12"/>
        <v>145.54135744723334</v>
      </c>
      <c r="M256" s="42">
        <f t="shared" si="3"/>
        <v>3.7636962038307686E-3</v>
      </c>
      <c r="N256" s="12"/>
      <c r="O256" s="23">
        <v>45717</v>
      </c>
      <c r="P256" s="51">
        <f t="shared" si="4"/>
        <v>0.62499238099961141</v>
      </c>
      <c r="Q256" s="51">
        <f t="shared" si="5"/>
        <v>7.471254244451489E-2</v>
      </c>
      <c r="R256" s="51">
        <f t="shared" si="6"/>
        <v>7.9244111616850965E-2</v>
      </c>
      <c r="S256" s="51">
        <f t="shared" si="7"/>
        <v>2.3594408657318877E-2</v>
      </c>
      <c r="T256" s="51">
        <f t="shared" si="8"/>
        <v>0.19745655628170408</v>
      </c>
      <c r="U256" s="42">
        <f t="shared" si="11"/>
        <v>1.0000000000000002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165.54710717999998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ROUND(M498*LOOKUP($F257,_xlfn._xlws.FILTER($F$468:$F$477,G$468:G$477&lt;&gt;""),_xlfn._xlws.FILTER(G$468:G$477,G$468:G$477&lt;&gt;""))/LOOKUP($F257,_xlfn._xlws.FILTER($F$468:$F$477,H$468:H$477&lt;&gt;""),_xlfn._xlws.FILTER(H$468:H$477,H$468:H$477&lt;&gt;"")),1))</f>
        <v>248.9</v>
      </c>
      <c r="L257" s="50">
        <f t="shared" si="12"/>
        <v>146.97285721006921</v>
      </c>
      <c r="M257" s="42">
        <f t="shared" si="3"/>
        <v>9.8356906101748631E-3</v>
      </c>
      <c r="N257" s="12"/>
      <c r="O257" s="23">
        <v>45748</v>
      </c>
      <c r="P257" s="51">
        <f t="shared" si="4"/>
        <v>0.62230871666302456</v>
      </c>
      <c r="Q257" s="51">
        <f t="shared" si="5"/>
        <v>7.4727173259842239E-2</v>
      </c>
      <c r="R257" s="51">
        <f t="shared" si="6"/>
        <v>7.8333516330788874E-2</v>
      </c>
      <c r="S257" s="51">
        <f t="shared" si="7"/>
        <v>2.3022263178199425E-2</v>
      </c>
      <c r="T257" s="51">
        <f t="shared" si="8"/>
        <v>0.20160833056814484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165.54710717999998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ROUND(M499*LOOKUP($F258,_xlfn._xlws.FILTER($F$468:$F$477,G$468:G$477&lt;&gt;""),_xlfn._xlws.FILTER(G$468:G$477,G$468:G$477&lt;&gt;""))/LOOKUP($F258,_xlfn._xlws.FILTER($F$468:$F$477,H$468:H$477&lt;&gt;""),_xlfn._xlws.FILTER(H$468:H$477,H$468:H$477&lt;&gt;"")),1))</f>
        <v>227.5</v>
      </c>
      <c r="L258" s="50">
        <f t="shared" si="12"/>
        <v>144.43596176881783</v>
      </c>
      <c r="M258" s="42">
        <f t="shared" si="3"/>
        <v>-1.7260979267929577E-2</v>
      </c>
      <c r="N258" s="12"/>
      <c r="O258" s="23">
        <v>45778</v>
      </c>
      <c r="P258" s="51">
        <f t="shared" si="4"/>
        <v>0.63323904264984721</v>
      </c>
      <c r="Q258" s="51">
        <f t="shared" si="5"/>
        <v>7.5662012227685524E-2</v>
      </c>
      <c r="R258" s="51">
        <f t="shared" si="6"/>
        <v>7.9638776504110997E-2</v>
      </c>
      <c r="S258" s="51">
        <f t="shared" si="7"/>
        <v>2.3949156806197365E-2</v>
      </c>
      <c r="T258" s="51">
        <f t="shared" si="8"/>
        <v>0.18751101181215893</v>
      </c>
      <c r="U258" s="42">
        <f t="shared" si="11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165.54710717999998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ROUND(M500*LOOKUP($F259,_xlfn._xlws.FILTER($F$468:$F$477,G$468:G$477&lt;&gt;""),_xlfn._xlws.FILTER(G$468:G$477,G$468:G$477&lt;&gt;""))/LOOKUP($F259,_xlfn._xlws.FILTER($F$468:$F$477,H$468:H$477&lt;&gt;""),_xlfn._xlws.FILTER(H$468:H$477,H$468:H$477&lt;&gt;"")),1))</f>
        <v>200</v>
      </c>
      <c r="L259" s="50">
        <f t="shared" si="12"/>
        <v>141.17869716842449</v>
      </c>
      <c r="M259" s="42">
        <f t="shared" si="3"/>
        <v>-2.2551617758511333E-2</v>
      </c>
      <c r="N259" s="12"/>
      <c r="O259" s="23">
        <v>45809</v>
      </c>
      <c r="P259" s="51">
        <f t="shared" si="4"/>
        <v>0.64784908763949334</v>
      </c>
      <c r="Q259" s="51">
        <f t="shared" si="5"/>
        <v>7.7472079722116047E-2</v>
      </c>
      <c r="R259" s="51">
        <f t="shared" si="6"/>
        <v>8.2776348617538215E-2</v>
      </c>
      <c r="S259" s="51">
        <f t="shared" si="7"/>
        <v>2.3254350222597153E-2</v>
      </c>
      <c r="T259" s="51">
        <f t="shared" si="8"/>
        <v>0.16864813379825519</v>
      </c>
      <c r="U259" s="42">
        <f t="shared" si="11"/>
        <v>0.99999999999999989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166.15074293999999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ROUND(M501*LOOKUP($F260,_xlfn._xlws.FILTER($F$468:$F$477,G$468:G$477&lt;&gt;""),_xlfn._xlws.FILTER(G$468:G$477,G$468:G$477&lt;&gt;""))/LOOKUP($F260,_xlfn._xlws.FILTER($F$468:$F$477,H$468:H$477&lt;&gt;""),_xlfn._xlws.FILTER(H$468:H$477,H$468:H$477&lt;&gt;"")),1))</f>
        <v>198.5</v>
      </c>
      <c r="L260" s="50">
        <f t="shared" si="12"/>
        <v>141.44878193043598</v>
      </c>
      <c r="M260" s="42">
        <f t="shared" si="3"/>
        <v>1.91307022538445E-3</v>
      </c>
      <c r="N260" s="12"/>
      <c r="O260" s="23">
        <v>45839</v>
      </c>
      <c r="P260" s="51">
        <f t="shared" si="4"/>
        <v>0.64896982018360949</v>
      </c>
      <c r="Q260" s="51">
        <f t="shared" si="5"/>
        <v>7.7388429291013319E-2</v>
      </c>
      <c r="R260" s="51">
        <f t="shared" si="6"/>
        <v>8.2834572275772761E-2</v>
      </c>
      <c r="S260" s="51">
        <f t="shared" si="7"/>
        <v>2.3743509984337861E-2</v>
      </c>
      <c r="T260" s="51">
        <f t="shared" si="8"/>
        <v>0.16706366826526653</v>
      </c>
      <c r="U260" s="42">
        <f t="shared" si="11"/>
        <v>0.99999999999999989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166.15074293999999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ROUND(M502*LOOKUP($F261,_xlfn._xlws.FILTER($F$468:$F$477,G$468:G$477&lt;&gt;""),_xlfn._xlws.FILTER(G$468:G$477,G$468:G$477&lt;&gt;""))/LOOKUP($F261,_xlfn._xlws.FILTER($F$468:$F$477,H$468:H$477&lt;&gt;""),_xlfn._xlws.FILTER(H$468:H$477,H$468:H$477&lt;&gt;"")),1))</f>
        <v>203.2</v>
      </c>
      <c r="L261" s="50">
        <f t="shared" si="12"/>
        <v>142.08522284073567</v>
      </c>
      <c r="M261" s="42">
        <f t="shared" si="3"/>
        <v>4.4994442625365672E-3</v>
      </c>
      <c r="N261" s="12"/>
      <c r="O261" s="23">
        <v>45870</v>
      </c>
      <c r="P261" s="51">
        <f t="shared" si="4"/>
        <v>0.64606289619210022</v>
      </c>
      <c r="Q261" s="51">
        <f t="shared" si="5"/>
        <v>7.7233748655936102E-2</v>
      </c>
      <c r="R261" s="51">
        <f t="shared" si="6"/>
        <v>8.2104683069616616E-2</v>
      </c>
      <c r="S261" s="51">
        <f t="shared" si="7"/>
        <v>2.4345385309580699E-2</v>
      </c>
      <c r="T261" s="51">
        <f t="shared" si="8"/>
        <v>0.17025328677276644</v>
      </c>
      <c r="U261" s="42">
        <f t="shared" si="11"/>
        <v>1.0000000000000002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166.15074293999999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ROUND(M503*LOOKUP($F262,_xlfn._xlws.FILTER($F$468:$F$477,G$468:G$477&lt;&gt;""),_xlfn._xlws.FILTER(G$468:G$477,G$468:G$477&lt;&gt;""))/LOOKUP($F262,_xlfn._xlws.FILTER($F$468:$F$477,H$468:H$477&lt;&gt;""),_xlfn._xlws.FILTER(H$468:H$477,H$468:H$477&lt;&gt;"")),1))</f>
        <v>196.8</v>
      </c>
      <c r="L262" s="50">
        <f t="shared" si="12"/>
        <v>141.45228808793877</v>
      </c>
      <c r="M262" s="42">
        <f t="shared" si="3"/>
        <v>-4.4546135068975756E-3</v>
      </c>
      <c r="N262" s="12"/>
      <c r="O262" s="23">
        <v>45901</v>
      </c>
      <c r="P262" s="51">
        <f t="shared" si="4"/>
        <v>0.64895373426209579</v>
      </c>
      <c r="Q262" s="51">
        <f t="shared" si="5"/>
        <v>7.8736275803211617E-2</v>
      </c>
      <c r="R262" s="51">
        <f t="shared" si="6"/>
        <v>8.2760428101908229E-2</v>
      </c>
      <c r="S262" s="51">
        <f t="shared" si="7"/>
        <v>2.3920771056305395E-2</v>
      </c>
      <c r="T262" s="51">
        <f t="shared" si="8"/>
        <v>0.16562879077647891</v>
      </c>
      <c r="U262" s="42">
        <f t="shared" si="11"/>
        <v>1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170.37619326000001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ROUND(M504*LOOKUP($F263,_xlfn._xlws.FILTER($F$468:$F$477,G$468:G$477&lt;&gt;""),_xlfn._xlws.FILTER(G$468:G$477,G$468:G$477&lt;&gt;""))/LOOKUP($F263,_xlfn._xlws.FILTER($F$468:$F$477,H$468:H$477&lt;&gt;""),_xlfn._xlws.FILTER(H$468:H$477,H$468:H$477&lt;&gt;"")),1))</f>
        <v>193.9</v>
      </c>
      <c r="L263" s="50">
        <f t="shared" si="12"/>
        <v>143.26617170455444</v>
      </c>
      <c r="M263" s="42">
        <f t="shared" si="3"/>
        <v>1.2823289330519794E-2</v>
      </c>
      <c r="N263" s="12"/>
      <c r="O263" s="23">
        <v>45931</v>
      </c>
      <c r="P263" s="51">
        <f t="shared" si="4"/>
        <v>0.65703223862175519</v>
      </c>
      <c r="Q263" s="51">
        <f t="shared" si="5"/>
        <v>7.7231715088264416E-2</v>
      </c>
      <c r="R263" s="51">
        <f t="shared" si="6"/>
        <v>8.0644930348328536E-2</v>
      </c>
      <c r="S263" s="51">
        <f t="shared" si="7"/>
        <v>2.3969107454288024E-2</v>
      </c>
      <c r="T263" s="51">
        <f t="shared" si="8"/>
        <v>0.16112200848736377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170.37619326000001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ROUND(M505*LOOKUP($F264,_xlfn._xlws.FILTER($F$468:$F$477,G$468:G$477&lt;&gt;""),_xlfn._xlws.FILTER(G$468:G$477,G$468:G$477&lt;&gt;""))/LOOKUP($F264,_xlfn._xlws.FILTER($F$468:$F$477,H$468:H$477&lt;&gt;""),_xlfn._xlws.FILTER(H$468:H$477,H$468:H$477&lt;&gt;"")),1))</f>
        <v>193.9</v>
      </c>
      <c r="L264" s="50">
        <f t="shared" si="12"/>
        <v>143.29481577698419</v>
      </c>
      <c r="M264" s="42">
        <f t="shared" si="3"/>
        <v>1.9993604972445844E-4</v>
      </c>
      <c r="N264" s="12"/>
      <c r="O264" s="23">
        <v>45962</v>
      </c>
      <c r="P264" s="51">
        <f t="shared" si="4"/>
        <v>0.65690090045065863</v>
      </c>
      <c r="Q264" s="51">
        <f t="shared" si="5"/>
        <v>7.7152828720977382E-2</v>
      </c>
      <c r="R264" s="51">
        <f t="shared" si="6"/>
        <v>8.0628809742614604E-2</v>
      </c>
      <c r="S264" s="51">
        <f t="shared" si="7"/>
        <v>2.4227660256814162E-2</v>
      </c>
      <c r="T264" s="51">
        <f t="shared" si="8"/>
        <v>0.16108980082893512</v>
      </c>
      <c r="U264" s="42">
        <f t="shared" si="11"/>
        <v>0.99999999999999989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170.37619326000001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ROUND(M506*LOOKUP($F265,_xlfn._xlws.FILTER($F$468:$F$477,G$468:G$477&lt;&gt;""),_xlfn._xlws.FILTER(G$468:G$477,G$468:G$477&lt;&gt;""))/LOOKUP($F265,_xlfn._xlws.FILTER($F$468:$F$477,H$468:H$477&lt;&gt;""),_xlfn._xlws.FILTER(H$468:H$477,H$468:H$477&lt;&gt;"")),1))</f>
        <v>196.6</v>
      </c>
      <c r="L265" s="50">
        <f t="shared" si="10"/>
        <v>143.71403578049618</v>
      </c>
      <c r="M265" s="42">
        <f t="shared" si="3"/>
        <v>2.925576904083016E-3</v>
      </c>
      <c r="N265" s="12"/>
      <c r="O265" s="23">
        <v>45992</v>
      </c>
      <c r="P265" s="51">
        <f t="shared" si="4"/>
        <v>0.65498469236215595</v>
      </c>
      <c r="Q265" s="51">
        <f t="shared" si="5"/>
        <v>7.7244085458258754E-2</v>
      </c>
      <c r="R265" s="51">
        <f t="shared" si="6"/>
        <v>8.1457958191589575E-2</v>
      </c>
      <c r="S265" s="51">
        <f t="shared" si="7"/>
        <v>2.3456784607585521E-2</v>
      </c>
      <c r="T265" s="51">
        <f t="shared" si="8"/>
        <v>0.16285647938041017</v>
      </c>
      <c r="U265" s="42">
        <f t="shared" si="11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170.67801114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ROUND(M507*LOOKUP($F266,_xlfn._xlws.FILTER($F$468:$F$477,G$468:G$477&lt;&gt;""),_xlfn._xlws.FILTER(G$468:G$477,G$468:G$477&lt;&gt;""))/LOOKUP($F266,_xlfn._xlws.FILTER($F$468:$F$477,H$468:H$477&lt;&gt;""),_xlfn._xlws.FILTER(H$468:H$477,H$468:H$477&lt;&gt;"")),1))</f>
        <v>195.1</v>
      </c>
      <c r="L266" s="50">
        <f t="shared" si="10"/>
        <v>143.59684661583867</v>
      </c>
      <c r="M266" s="42">
        <f t="shared" si="3"/>
        <v>-8.1543298134423292E-4</v>
      </c>
      <c r="N266" s="12"/>
      <c r="O266" s="23">
        <v>46023</v>
      </c>
      <c r="P266" s="51">
        <f t="shared" si="4"/>
        <v>0.65668046301899752</v>
      </c>
      <c r="Q266" s="51">
        <f t="shared" si="5"/>
        <v>7.7053865844795552E-2</v>
      </c>
      <c r="R266" s="51">
        <f t="shared" si="6"/>
        <v>8.095632136948612E-2</v>
      </c>
      <c r="S266" s="51">
        <f t="shared" si="7"/>
        <v>2.3563524398236498E-2</v>
      </c>
      <c r="T266" s="51">
        <f t="shared" si="8"/>
        <v>0.16174582536848436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170.67801114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ROUND(M508*LOOKUP($F267,_xlfn._xlws.FILTER($F$468:$F$477,G$468:G$477&lt;&gt;""),_xlfn._xlws.FILTER(G$468:G$477,G$468:G$477&lt;&gt;""))/LOOKUP($F267,_xlfn._xlws.FILTER($F$468:$F$477,H$468:H$477&lt;&gt;""),_xlfn._xlws.FILTER(H$468:H$477,H$468:H$477&lt;&gt;"")),1))</f>
        <v>187</v>
      </c>
      <c r="L267" s="50">
        <f t="shared" si="10"/>
        <v>142.61091386209623</v>
      </c>
      <c r="M267" s="42">
        <f t="shared" si="3"/>
        <v>-6.8659777493588203E-3</v>
      </c>
      <c r="N267" s="12"/>
      <c r="O267" s="23">
        <v>46054</v>
      </c>
      <c r="P267" s="51">
        <f t="shared" si="4"/>
        <v>0.66122038748690504</v>
      </c>
      <c r="Q267" s="51">
        <f t="shared" si="5"/>
        <v>7.7267811931938157E-2</v>
      </c>
      <c r="R267" s="51">
        <f t="shared" si="6"/>
        <v>8.0800955763980775E-2</v>
      </c>
      <c r="S267" s="51">
        <f t="shared" si="7"/>
        <v>2.4608452938305613E-2</v>
      </c>
      <c r="T267" s="51">
        <f t="shared" si="8"/>
        <v>0.15610239187887032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170.67801114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ROUND(M509*LOOKUP($F268,_xlfn._xlws.FILTER($F$468:$F$477,G$468:G$477&lt;&gt;""),_xlfn._xlws.FILTER(G$468:G$477,G$468:G$477&lt;&gt;""))/LOOKUP($F268,_xlfn._xlws.FILTER($F$468:$F$477,H$468:H$477&lt;&gt;""),_xlfn._xlws.FILTER(H$468:H$477,H$468:H$477&lt;&gt;"")),1))</f>
        <v>203.3</v>
      </c>
      <c r="L268" s="50">
        <f t="shared" si="10"/>
        <v>144.33873556892067</v>
      </c>
      <c r="M268" s="42">
        <f t="shared" si="3"/>
        <v>1.2115634491307148E-2</v>
      </c>
      <c r="N268" s="12"/>
      <c r="O268" s="23">
        <v>46082</v>
      </c>
      <c r="P268" s="51">
        <f t="shared" si="4"/>
        <v>0.65330518070619148</v>
      </c>
      <c r="Q268" s="51">
        <f t="shared" si="5"/>
        <v>7.5908149990274093E-2</v>
      </c>
      <c r="R268" s="51">
        <f t="shared" si="6"/>
        <v>7.9056577194099725E-2</v>
      </c>
      <c r="S268" s="51">
        <f t="shared" si="7"/>
        <v>2.4052435401513108E-2</v>
      </c>
      <c r="T268" s="51">
        <f t="shared" si="8"/>
        <v>0.16767765670792162</v>
      </c>
      <c r="U268" s="42">
        <f t="shared" si="11"/>
        <v>1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171.58346477999999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ROUND(M510*LOOKUP($F269,_xlfn._xlws.FILTER($F$468:$F$477,G$468:G$477&lt;&gt;""),_xlfn._xlws.FILTER(G$468:G$477,G$468:G$477&lt;&gt;""))/LOOKUP($F269,_xlfn._xlws.FILTER($F$468:$F$477,H$468:H$477&lt;&gt;""),_xlfn._xlws.FILTER(H$468:H$477,H$468:H$477&lt;&gt;"")),1))</f>
        <v>203.3</v>
      </c>
      <c r="L269" s="50">
        <f t="shared" si="10"/>
        <v>144.88794888447896</v>
      </c>
      <c r="M269" s="42">
        <f t="shared" si="3"/>
        <v>3.805030668957432E-3</v>
      </c>
      <c r="N269" s="12"/>
      <c r="O269" s="23">
        <v>46113</v>
      </c>
      <c r="P269" s="51">
        <f t="shared" si="4"/>
        <v>0.65428142977698189</v>
      </c>
      <c r="Q269" s="51">
        <f t="shared" si="5"/>
        <v>7.6387784816859566E-2</v>
      </c>
      <c r="R269" s="51">
        <f t="shared" si="6"/>
        <v>7.9108812284064578E-2</v>
      </c>
      <c r="S269" s="51">
        <f t="shared" si="7"/>
        <v>2.3179916562387833E-2</v>
      </c>
      <c r="T269" s="51">
        <f t="shared" si="8"/>
        <v>0.16704205655970619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171.58346477999999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ROUND(M511*LOOKUP($F270,_xlfn._xlws.FILTER($F$468:$F$477,G$468:G$477&lt;&gt;""),_xlfn._xlws.FILTER(G$468:G$477,G$468:G$477&lt;&gt;""))/LOOKUP($F270,_xlfn._xlws.FILTER($F$468:$F$477,H$468:H$477&lt;&gt;""),_xlfn._xlws.FILTER(H$468:H$477,H$468:H$477&lt;&gt;"")),1))</f>
        <v>237.2</v>
      </c>
      <c r="L270" s="50">
        <f t="shared" si="10"/>
        <v>149.65627277539159</v>
      </c>
      <c r="M270" s="42">
        <f t="shared" si="3"/>
        <v>3.2910424418489681E-2</v>
      </c>
      <c r="N270" s="12"/>
      <c r="O270" s="23">
        <v>46143</v>
      </c>
      <c r="P270" s="51">
        <f t="shared" si="4"/>
        <v>0.63343482097717319</v>
      </c>
      <c r="Q270" s="51">
        <f t="shared" si="5"/>
        <v>7.3924506916787355E-2</v>
      </c>
      <c r="R270" s="51">
        <f t="shared" si="6"/>
        <v>7.7814762524009928E-2</v>
      </c>
      <c r="S270" s="51">
        <f t="shared" si="7"/>
        <v>2.613956376827423E-2</v>
      </c>
      <c r="T270" s="51">
        <f t="shared" si="8"/>
        <v>0.18868634581375535</v>
      </c>
      <c r="U270" s="42">
        <f t="shared" si="11"/>
        <v>1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171.58346477999999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ROUND(M512*LOOKUP($F271,_xlfn._xlws.FILTER($F$468:$F$477,G$468:G$477&lt;&gt;""),_xlfn._xlws.FILTER(G$468:G$477,G$468:G$477&lt;&gt;""))/LOOKUP($F271,_xlfn._xlws.FILTER($F$468:$F$477,H$468:H$477&lt;&gt;""),_xlfn._xlws.FILTER(H$468:H$477,H$468:H$477&lt;&gt;"")),1))</f>
        <v>221.3</v>
      </c>
      <c r="L271" s="50">
        <f t="shared" si="10"/>
        <v>147.56549186898852</v>
      </c>
      <c r="M271" s="42">
        <f t="shared" si="3"/>
        <v>-1.3970553105655426E-2</v>
      </c>
      <c r="N271" s="12"/>
      <c r="O271" s="23">
        <v>46174</v>
      </c>
      <c r="P271" s="51">
        <f t="shared" si="4"/>
        <v>0.64240963895376169</v>
      </c>
      <c r="Q271" s="51">
        <f t="shared" si="5"/>
        <v>7.5150943296978565E-2</v>
      </c>
      <c r="R271" s="51">
        <f t="shared" si="6"/>
        <v>7.7396982708718046E-2</v>
      </c>
      <c r="S271" s="51">
        <f t="shared" si="7"/>
        <v>2.6509922041988623E-2</v>
      </c>
      <c r="T271" s="51">
        <f t="shared" si="8"/>
        <v>0.17853251299855324</v>
      </c>
      <c r="U271" s="42">
        <f t="shared" si="11"/>
        <v>1.0000000000000002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172.48891841999998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ROUND(M513*LOOKUP($F272,_xlfn._xlws.FILTER($F$468:$F$477,G$468:G$477&lt;&gt;""),_xlfn._xlws.FILTER(G$468:G$477,G$468:G$477&lt;&gt;""))/LOOKUP($F272,_xlfn._xlws.FILTER($F$468:$F$477,H$468:H$477&lt;&gt;""),_xlfn._xlws.FILTER(H$468:H$477,H$468:H$477&lt;&gt;"")),1))</f>
        <v>224.7</v>
      </c>
      <c r="L272" s="50">
        <f t="shared" si="10"/>
        <v>148.31575326213257</v>
      </c>
      <c r="M272" s="42">
        <f t="shared" si="3"/>
        <v>5.0842604435605843E-3</v>
      </c>
      <c r="N272" s="12"/>
      <c r="O272" s="23">
        <v>46204</v>
      </c>
      <c r="P272" s="51">
        <f t="shared" si="4"/>
        <v>0.64253285903484991</v>
      </c>
      <c r="Q272" s="51">
        <f t="shared" si="5"/>
        <v>7.5201274119514591E-2</v>
      </c>
      <c r="R272" s="51">
        <f t="shared" si="6"/>
        <v>7.7142976621875067E-2</v>
      </c>
      <c r="S272" s="51">
        <f t="shared" si="7"/>
        <v>2.4764435968923693E-2</v>
      </c>
      <c r="T272" s="51">
        <f t="shared" si="8"/>
        <v>0.18035845425483679</v>
      </c>
      <c r="U272" s="42">
        <f t="shared" si="11"/>
        <v>1.0000000000000002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172.48891841999998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ROUND(M514*LOOKUP($F273,_xlfn._xlws.FILTER($F$468:$F$477,G$468:G$477&lt;&gt;""),_xlfn._xlws.FILTER(G$468:G$477,G$468:G$477&lt;&gt;""))/LOOKUP($F273,_xlfn._xlws.FILTER($F$468:$F$477,H$468:H$477&lt;&gt;""),_xlfn._xlws.FILTER(H$468:H$477,H$468:H$477&lt;&gt;"")),1))</f>
        <v>220.1</v>
      </c>
      <c r="L273" s="50">
        <f t="shared" si="10"/>
        <v>147.88938472136687</v>
      </c>
      <c r="M273" s="42">
        <f t="shared" si="3"/>
        <v>-2.8747353628184591E-3</v>
      </c>
      <c r="N273" s="12"/>
      <c r="O273" s="23">
        <v>46235</v>
      </c>
      <c r="P273" s="51">
        <f t="shared" si="4"/>
        <v>0.64438529623321184</v>
      </c>
      <c r="Q273" s="51">
        <f t="shared" si="5"/>
        <v>7.5596726421465157E-2</v>
      </c>
      <c r="R273" s="51">
        <f t="shared" si="6"/>
        <v>7.8261771959905704E-2</v>
      </c>
      <c r="S273" s="51">
        <f t="shared" si="7"/>
        <v>2.458066975283691E-2</v>
      </c>
      <c r="T273" s="51">
        <f t="shared" si="8"/>
        <v>0.17717553563258057</v>
      </c>
      <c r="U273" s="42">
        <f t="shared" si="11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172.48891841999998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ROUND(M515*LOOKUP($F274,_xlfn._xlws.FILTER($F$468:$F$477,G$468:G$477&lt;&gt;""),_xlfn._xlws.FILTER(G$468:G$477,G$468:G$477&lt;&gt;""))/LOOKUP($F274,_xlfn._xlws.FILTER($F$468:$F$477,H$468:H$477&lt;&gt;""),_xlfn._xlws.FILTER(H$468:H$477,H$468:H$477&lt;&gt;"")),1))</f>
        <v>237.9</v>
      </c>
      <c r="L274" s="50">
        <f t="shared" si="10"/>
        <v>150.63100615287027</v>
      </c>
      <c r="M274" s="42">
        <f t="shared" si="3"/>
        <v>1.8538324685499097E-2</v>
      </c>
      <c r="N274" s="12"/>
      <c r="O274" s="23">
        <v>46266</v>
      </c>
      <c r="P274" s="51">
        <f t="shared" si="4"/>
        <v>0.63265689725733465</v>
      </c>
      <c r="Q274" s="51">
        <f t="shared" si="5"/>
        <v>7.521469521724429E-2</v>
      </c>
      <c r="R274" s="51">
        <f t="shared" si="6"/>
        <v>7.8055902156970947E-2</v>
      </c>
      <c r="S274" s="51">
        <f t="shared" si="7"/>
        <v>2.605392078377225E-2</v>
      </c>
      <c r="T274" s="51">
        <f t="shared" si="8"/>
        <v>0.18801858458467788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176.5634598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ROUND(M516*LOOKUP($F275,_xlfn._xlws.FILTER($F$468:$F$477,G$468:G$477&lt;&gt;""),_xlfn._xlws.FILTER(G$468:G$477,G$468:G$477&lt;&gt;""))/LOOKUP($F275,_xlfn._xlws.FILTER($F$468:$F$477,H$468:H$477&lt;&gt;""),_xlfn._xlws.FILTER(H$468:H$477,H$468:H$477&lt;&gt;"")),1))</f>
        <v>255.4</v>
      </c>
      <c r="L275" s="50">
        <f t="shared" si="10"/>
        <v>154.70167776810067</v>
      </c>
      <c r="M275" s="42">
        <f t="shared" si="3"/>
        <v>2.7024128160567429E-2</v>
      </c>
      <c r="N275" s="12"/>
      <c r="O275" s="23">
        <v>46296</v>
      </c>
      <c r="P275" s="51">
        <f t="shared" si="4"/>
        <v>0.63056118217351387</v>
      </c>
      <c r="Q275" s="51">
        <f t="shared" si="5"/>
        <v>7.2993631457723473E-2</v>
      </c>
      <c r="R275" s="51">
        <f t="shared" si="6"/>
        <v>7.3563094200626566E-2</v>
      </c>
      <c r="S275" s="51">
        <f t="shared" si="7"/>
        <v>2.634406915885153E-2</v>
      </c>
      <c r="T275" s="51">
        <f t="shared" si="8"/>
        <v>0.19653802300928466</v>
      </c>
      <c r="U275" s="42">
        <f t="shared" si="11"/>
        <v>1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176.5634598</v>
      </c>
      <c r="H276" s="47" cm="1">
        <f t="array" ref="H276">IF(H517="","",
H517*LOOKUP($F276,_xlfn._xlws.FILTER($F$454:$F$463,H$454:H$463&lt;&gt;""),_xlfn._xlws.FILTER(H$454:H$463,H$454:H$463&lt;&gt;"")))</f>
        <v>163.0634615885117</v>
      </c>
      <c r="I276" s="47" cm="1">
        <f t="array" ref="I276">IF(I517="","",
I517*LOOKUP($F276,_xlfn._xlws.FILTER($F$454:$F$463,I$454:I$463&lt;&gt;""),_xlfn._xlws.FILTER(I$454:I$463,I$454:I$463&lt;&gt;"")))</f>
        <v>123.22123590813931</v>
      </c>
      <c r="J276" s="48">
        <f t="shared" si="9"/>
        <v>3.48</v>
      </c>
      <c r="K276" s="49" cm="1">
        <f t="array" ref="K276">IF(M517="","",
ROUND(M517*LOOKUP($F276,_xlfn._xlws.FILTER($F$468:$F$477,G$468:G$477&lt;&gt;""),_xlfn._xlws.FILTER(G$468:G$477,G$468:G$477&lt;&gt;""))/LOOKUP($F276,_xlfn._xlws.FILTER($F$468:$F$477,H$468:H$477&lt;&gt;""),_xlfn._xlws.FILTER(H$468:H$477,H$468:H$477&lt;&gt;"")),1))</f>
        <v>284.8</v>
      </c>
      <c r="L276" s="50">
        <f t="shared" si="10"/>
        <v>158.54655593350066</v>
      </c>
      <c r="M276" s="42">
        <f t="shared" si="3"/>
        <v>2.4853500109827564E-2</v>
      </c>
      <c r="N276" s="12"/>
      <c r="O276" s="23">
        <v>46327</v>
      </c>
      <c r="P276" s="51">
        <f t="shared" si="4"/>
        <v>0.61526957960912498</v>
      </c>
      <c r="Q276" s="51">
        <f t="shared" si="5"/>
        <v>7.1237365147451145E-2</v>
      </c>
      <c r="R276" s="51">
        <f t="shared" si="6"/>
        <v>7.2036404419771508E-2</v>
      </c>
      <c r="S276" s="51">
        <f t="shared" si="7"/>
        <v>2.7609294095306856E-2</v>
      </c>
      <c r="T276" s="51">
        <f t="shared" si="8"/>
        <v>0.21384735672834554</v>
      </c>
      <c r="U276" s="42">
        <f t="shared" si="11"/>
        <v>1</v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176.5634598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55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56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57</v>
      </c>
      <c r="G453" s="61" t="s">
        <v>82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1.5090893999999999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45536</v>
      </c>
      <c r="G455" s="65"/>
      <c r="H455" s="65"/>
      <c r="I455" s="6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45689</v>
      </c>
      <c r="G456" s="65"/>
      <c r="H456" s="65"/>
      <c r="I456" s="65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46082</v>
      </c>
      <c r="G457" s="65"/>
      <c r="H457" s="65">
        <v>1.5893124911160985</v>
      </c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>
        <v>46266</v>
      </c>
      <c r="G458" s="65"/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58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59</v>
      </c>
      <c r="G466" s="38" t="s">
        <v>31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57</v>
      </c>
      <c r="G467" s="69" t="s">
        <v>50</v>
      </c>
      <c r="H467" s="69" t="s">
        <v>79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43831</v>
      </c>
      <c r="G468" s="63">
        <v>158.30000000000001</v>
      </c>
      <c r="H468" s="63">
        <v>8.1325000000000003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/>
      <c r="G469" s="65"/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60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61</v>
      </c>
      <c r="Q480" s="74">
        <v>0.6</v>
      </c>
      <c r="R480" s="74">
        <v>0.08</v>
      </c>
      <c r="S480" s="74">
        <v>0.09</v>
      </c>
      <c r="T480" s="74">
        <v>0.06</v>
      </c>
      <c r="U480" s="74">
        <v>0.17</v>
      </c>
      <c r="V480" s="75"/>
      <c r="W480" s="12"/>
    </row>
    <row r="481" spans="5:23" s="59" customFormat="1">
      <c r="E481" s="12"/>
      <c r="F481" s="76" t="s">
        <v>62</v>
      </c>
      <c r="G481" s="7"/>
      <c r="H481" s="7"/>
      <c r="I481" s="7"/>
      <c r="J481" s="7"/>
      <c r="K481" s="12"/>
      <c r="L481" s="76" t="s">
        <v>63</v>
      </c>
      <c r="M481" s="12"/>
      <c r="N481" s="12"/>
      <c r="O481" s="12"/>
      <c r="P481" s="77" t="s">
        <v>64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142.80000000000001</v>
      </c>
      <c r="V481" s="71"/>
      <c r="W481" s="12"/>
    </row>
    <row r="482" spans="5:23" s="59" customFormat="1">
      <c r="E482" s="12"/>
      <c r="F482" s="79" t="s">
        <v>3</v>
      </c>
      <c r="G482" s="38" t="s">
        <v>82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80</v>
      </c>
      <c r="N482" s="80"/>
      <c r="O482" s="72"/>
      <c r="P482" s="81" t="s">
        <v>3</v>
      </c>
      <c r="Q482" s="61" t="s">
        <v>82</v>
      </c>
      <c r="R482" s="82" t="s">
        <v>10</v>
      </c>
      <c r="S482" s="82" t="s">
        <v>11</v>
      </c>
      <c r="T482" s="82" t="s">
        <v>12</v>
      </c>
      <c r="U482" s="82" t="s">
        <v>31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104.1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11.805</v>
      </c>
      <c r="N483" s="83"/>
      <c r="O483" s="12"/>
      <c r="P483" s="84">
        <v>45292</v>
      </c>
      <c r="Q483" s="85">
        <v>44.655807127071803</v>
      </c>
      <c r="R483" s="85">
        <v>33.308174791140736</v>
      </c>
      <c r="S483" s="85">
        <v>28.940862203419272</v>
      </c>
      <c r="T483" s="85">
        <v>-26.415094339622641</v>
      </c>
      <c r="U483" s="85">
        <v>60.924369747899156</v>
      </c>
      <c r="V483" s="85">
        <v>140.83505305460756</v>
      </c>
      <c r="W483" s="12"/>
    </row>
    <row r="484" spans="5:23" s="59" customFormat="1">
      <c r="E484" s="12"/>
      <c r="F484" s="23">
        <v>45323</v>
      </c>
      <c r="G484" s="39">
        <v>104.1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10.805</v>
      </c>
      <c r="N484" s="39"/>
      <c r="O484" s="12"/>
      <c r="P484" s="23">
        <v>45323</v>
      </c>
      <c r="Q484" s="86">
        <v>44.655807127071803</v>
      </c>
      <c r="R484" s="86">
        <v>32.626291544127234</v>
      </c>
      <c r="S484" s="86">
        <v>28.732051090539233</v>
      </c>
      <c r="T484" s="86">
        <v>-33.333333333333329</v>
      </c>
      <c r="U484" s="86">
        <v>47.268907563025209</v>
      </c>
      <c r="V484" s="86">
        <v>138.02518648363608</v>
      </c>
      <c r="W484" s="12"/>
    </row>
    <row r="485" spans="5:23" s="59" customFormat="1">
      <c r="E485" s="12"/>
      <c r="F485" s="23">
        <v>45352</v>
      </c>
      <c r="G485" s="39">
        <v>104.1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10.205</v>
      </c>
      <c r="N485" s="39"/>
      <c r="O485" s="12"/>
      <c r="P485" s="23">
        <v>45352</v>
      </c>
      <c r="Q485" s="86">
        <v>44.655807127071803</v>
      </c>
      <c r="R485" s="86">
        <v>33.87641083031864</v>
      </c>
      <c r="S485" s="86">
        <v>27.68799552613908</v>
      </c>
      <c r="T485" s="86">
        <v>-32.285115303983225</v>
      </c>
      <c r="U485" s="86">
        <v>39.075630252100822</v>
      </c>
      <c r="V485" s="86">
        <v>136.70126696463925</v>
      </c>
      <c r="W485" s="12"/>
    </row>
    <row r="486" spans="5:23" s="59" customFormat="1">
      <c r="E486" s="12"/>
      <c r="F486" s="23">
        <v>45383</v>
      </c>
      <c r="G486" s="39">
        <v>104.9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9.5300000000000011</v>
      </c>
      <c r="N486" s="39"/>
      <c r="O486" s="12"/>
      <c r="P486" s="23">
        <v>45383</v>
      </c>
      <c r="Q486" s="86">
        <v>45.767475193370174</v>
      </c>
      <c r="R486" s="86">
        <v>34.558294077332171</v>
      </c>
      <c r="S486" s="86">
        <v>28.001212195459129</v>
      </c>
      <c r="T486" s="86">
        <v>-29.140461215932913</v>
      </c>
      <c r="U486" s="86">
        <v>29.901960784313715</v>
      </c>
      <c r="V486" s="86">
        <v>136.08016340017736</v>
      </c>
      <c r="W486" s="12"/>
    </row>
    <row r="487" spans="5:23" s="59" customFormat="1">
      <c r="E487" s="12"/>
      <c r="F487" s="23">
        <v>45413</v>
      </c>
      <c r="G487" s="39">
        <v>104.9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9.6174999999999997</v>
      </c>
      <c r="N487" s="39"/>
      <c r="O487" s="12"/>
      <c r="P487" s="23">
        <v>45413</v>
      </c>
      <c r="Q487" s="86">
        <v>45.767475193370174</v>
      </c>
      <c r="R487" s="86">
        <v>34.558294077332171</v>
      </c>
      <c r="S487" s="86">
        <v>27.583589969699073</v>
      </c>
      <c r="T487" s="86">
        <v>-28.930817610062888</v>
      </c>
      <c r="U487" s="86">
        <v>31.092436974789901</v>
      </c>
      <c r="V487" s="86">
        <v>136.25753696859209</v>
      </c>
      <c r="W487" s="12"/>
    </row>
    <row r="488" spans="5:23" s="59" customFormat="1">
      <c r="E488" s="12"/>
      <c r="F488" s="23">
        <v>45444</v>
      </c>
      <c r="G488" s="39">
        <v>104.9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10.48</v>
      </c>
      <c r="N488" s="39"/>
      <c r="O488" s="12"/>
      <c r="P488" s="23">
        <v>45444</v>
      </c>
      <c r="Q488" s="86">
        <v>45.767475193370174</v>
      </c>
      <c r="R488" s="86">
        <v>34.671941285167748</v>
      </c>
      <c r="S488" s="86">
        <v>28.105617751899153</v>
      </c>
      <c r="T488" s="86">
        <v>-28.092243186582799</v>
      </c>
      <c r="U488" s="86">
        <v>42.857142857142847</v>
      </c>
      <c r="V488" s="86">
        <v>138.36392571102576</v>
      </c>
      <c r="W488" s="12"/>
    </row>
    <row r="489" spans="5:23" s="59" customFormat="1">
      <c r="E489" s="12"/>
      <c r="F489" s="23">
        <v>45474</v>
      </c>
      <c r="G489" s="39">
        <v>105.4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10.805</v>
      </c>
      <c r="N489" s="39"/>
      <c r="O489" s="12"/>
      <c r="P489" s="23">
        <v>45474</v>
      </c>
      <c r="Q489" s="86">
        <v>46.462267734806638</v>
      </c>
      <c r="R489" s="86">
        <v>34.671941285167748</v>
      </c>
      <c r="S489" s="86">
        <v>28.627645534099223</v>
      </c>
      <c r="T489" s="86">
        <v>-26.834381551362675</v>
      </c>
      <c r="U489" s="86">
        <v>47.268907563025209</v>
      </c>
      <c r="V489" s="86">
        <v>139.65325543439886</v>
      </c>
      <c r="W489" s="12"/>
    </row>
    <row r="490" spans="5:23" s="59" customFormat="1">
      <c r="E490" s="12"/>
      <c r="F490" s="23">
        <v>45505</v>
      </c>
      <c r="G490" s="39">
        <v>105.4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11.1175</v>
      </c>
      <c r="N490" s="39"/>
      <c r="O490" s="12"/>
      <c r="P490" s="23">
        <v>45505</v>
      </c>
      <c r="Q490" s="86">
        <v>46.462267734806638</v>
      </c>
      <c r="R490" s="86">
        <v>34.671941285167748</v>
      </c>
      <c r="S490" s="86">
        <v>28.627645534099223</v>
      </c>
      <c r="T490" s="86">
        <v>-28.721174004192868</v>
      </c>
      <c r="U490" s="86">
        <v>51.540616246498594</v>
      </c>
      <c r="V490" s="86">
        <v>140.26623836341952</v>
      </c>
      <c r="W490" s="12"/>
    </row>
    <row r="491" spans="5:23" s="59" customFormat="1">
      <c r="E491" s="12"/>
      <c r="F491" s="23">
        <v>45536</v>
      </c>
      <c r="G491" s="39">
        <v>105.4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10.8925</v>
      </c>
      <c r="N491" s="39"/>
      <c r="O491" s="12"/>
      <c r="P491" s="23">
        <v>45536</v>
      </c>
      <c r="Q491" s="86">
        <v>46.462267734806638</v>
      </c>
      <c r="R491" s="86">
        <v>36.14935498703035</v>
      </c>
      <c r="S491" s="86">
        <v>28.836456646979258</v>
      </c>
      <c r="T491" s="86">
        <v>-34.591194968553452</v>
      </c>
      <c r="U491" s="86">
        <v>48.459383753501392</v>
      </c>
      <c r="V491" s="86">
        <v>139.52721367805657</v>
      </c>
      <c r="W491" s="12"/>
    </row>
    <row r="492" spans="5:23" s="59" customFormat="1">
      <c r="E492" s="12"/>
      <c r="F492" s="23">
        <v>45566</v>
      </c>
      <c r="G492" s="39">
        <v>109.3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11.655000000000001</v>
      </c>
      <c r="N492" s="39"/>
      <c r="O492" s="12"/>
      <c r="P492" s="23">
        <v>45566</v>
      </c>
      <c r="Q492" s="86">
        <v>51.881649558011048</v>
      </c>
      <c r="R492" s="86">
        <v>35.581118947852424</v>
      </c>
      <c r="S492" s="86">
        <v>29.045267759859279</v>
      </c>
      <c r="T492" s="86">
        <v>-36.058700209643604</v>
      </c>
      <c r="U492" s="86">
        <v>58.893557422969181</v>
      </c>
      <c r="V492" s="86">
        <v>144.4379360983483</v>
      </c>
      <c r="W492" s="12"/>
    </row>
    <row r="493" spans="5:23" s="59" customFormat="1">
      <c r="E493" s="12"/>
      <c r="F493" s="23">
        <v>45597</v>
      </c>
      <c r="G493" s="39">
        <v>109.3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11.642500000000002</v>
      </c>
      <c r="N493" s="39"/>
      <c r="O493" s="12"/>
      <c r="P493" s="23">
        <v>45597</v>
      </c>
      <c r="Q493" s="86">
        <v>51.881649558011048</v>
      </c>
      <c r="R493" s="86">
        <v>35.126530116510096</v>
      </c>
      <c r="S493" s="86">
        <v>28.940862203419272</v>
      </c>
      <c r="T493" s="86">
        <v>-40.880503144654085</v>
      </c>
      <c r="U493" s="86">
        <v>58.683473389355726</v>
      </c>
      <c r="V493" s="86">
        <v>144.06715002994639</v>
      </c>
      <c r="W493" s="12"/>
    </row>
    <row r="494" spans="5:23" s="59" customFormat="1">
      <c r="E494" s="12"/>
      <c r="F494" s="23">
        <v>45627</v>
      </c>
      <c r="G494" s="39">
        <v>109.3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11.7425</v>
      </c>
      <c r="N494" s="39"/>
      <c r="O494" s="12"/>
      <c r="P494" s="23">
        <v>45627</v>
      </c>
      <c r="Q494" s="86">
        <v>51.881649558011048</v>
      </c>
      <c r="R494" s="86">
        <v>35.922060571359175</v>
      </c>
      <c r="S494" s="86">
        <v>28.314428864779188</v>
      </c>
      <c r="T494" s="86">
        <v>-39.203354297693913</v>
      </c>
      <c r="U494" s="86">
        <v>60.084033613445364</v>
      </c>
      <c r="V494" s="86">
        <v>144.41313763476956</v>
      </c>
      <c r="W494" s="12"/>
    </row>
    <row r="495" spans="5:23" s="59" customFormat="1">
      <c r="E495" s="12"/>
      <c r="F495" s="23">
        <v>45658</v>
      </c>
      <c r="G495" s="39">
        <v>109.1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11.962499999999999</v>
      </c>
      <c r="N495" s="39"/>
      <c r="O495" s="12"/>
      <c r="P495" s="23">
        <v>45658</v>
      </c>
      <c r="Q495" s="86">
        <v>51.603732541436464</v>
      </c>
      <c r="R495" s="86">
        <v>35.467471740016848</v>
      </c>
      <c r="S495" s="86">
        <v>28.627645534099223</v>
      </c>
      <c r="T495" s="86">
        <v>-44.025157232704402</v>
      </c>
      <c r="U495" s="86">
        <v>63.095238095238081</v>
      </c>
      <c r="V495" s="86">
        <v>144.46080640436037</v>
      </c>
      <c r="W495" s="12"/>
    </row>
    <row r="496" spans="5:23" s="59" customFormat="1">
      <c r="E496" s="12"/>
      <c r="F496" s="23">
        <v>45689</v>
      </c>
      <c r="G496" s="39">
        <v>109.1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12.112500000000001</v>
      </c>
      <c r="N496" s="39"/>
      <c r="O496" s="12"/>
      <c r="P496" s="23">
        <v>45689</v>
      </c>
      <c r="Q496" s="86">
        <v>51.603732541436464</v>
      </c>
      <c r="R496" s="86">
        <v>35.126530116510096</v>
      </c>
      <c r="S496" s="86">
        <v>28.940862203419282</v>
      </c>
      <c r="T496" s="86">
        <v>-40.880503144654085</v>
      </c>
      <c r="U496" s="86">
        <v>65.126050420168056</v>
      </c>
      <c r="V496" s="86">
        <v>144.99563791523974</v>
      </c>
      <c r="W496" s="12"/>
    </row>
    <row r="497" spans="5:23" s="59" customFormat="1">
      <c r="E497" s="12"/>
      <c r="F497" s="23">
        <v>45717</v>
      </c>
      <c r="G497" s="39">
        <v>109.1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12.399999999999999</v>
      </c>
      <c r="N497" s="39"/>
      <c r="O497" s="12"/>
      <c r="P497" s="23">
        <v>45717</v>
      </c>
      <c r="Q497" s="86">
        <v>51.603732541436464</v>
      </c>
      <c r="R497" s="86">
        <v>35.922060571359175</v>
      </c>
      <c r="S497" s="86">
        <v>28.147728604628469</v>
      </c>
      <c r="T497" s="86">
        <v>-42.767295597484271</v>
      </c>
      <c r="U497" s="86">
        <v>69.047619047619037</v>
      </c>
      <c r="V497" s="86">
        <v>145.54135744723334</v>
      </c>
      <c r="W497" s="12"/>
    </row>
    <row r="498" spans="5:23" s="59" customFormat="1">
      <c r="E498" s="12"/>
      <c r="F498" s="23">
        <v>45748</v>
      </c>
      <c r="G498" s="39">
        <v>109.7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12.7875</v>
      </c>
      <c r="N498" s="39"/>
      <c r="O498" s="12"/>
      <c r="P498" s="23">
        <v>45748</v>
      </c>
      <c r="Q498" s="86">
        <v>52.437483591160216</v>
      </c>
      <c r="R498" s="86">
        <v>37.285827065386187</v>
      </c>
      <c r="S498" s="86">
        <v>27.921119004973971</v>
      </c>
      <c r="T498" s="86">
        <v>-43.605870020964353</v>
      </c>
      <c r="U498" s="86">
        <v>74.299719887955177</v>
      </c>
      <c r="V498" s="86">
        <v>146.97285721006921</v>
      </c>
      <c r="W498" s="12"/>
    </row>
    <row r="499" spans="5:23" s="59" customFormat="1">
      <c r="E499" s="12"/>
      <c r="F499" s="23">
        <v>45778</v>
      </c>
      <c r="G499" s="39">
        <v>109.7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11.6875</v>
      </c>
      <c r="N499" s="39"/>
      <c r="O499" s="12"/>
      <c r="P499" s="23">
        <v>45778</v>
      </c>
      <c r="Q499" s="86">
        <v>52.437483591160216</v>
      </c>
      <c r="R499" s="86">
        <v>36.603943818372677</v>
      </c>
      <c r="S499" s="86">
        <v>27.807814205146709</v>
      </c>
      <c r="T499" s="86">
        <v>-42.34800838574423</v>
      </c>
      <c r="U499" s="86">
        <v>59.31372549019607</v>
      </c>
      <c r="V499" s="86">
        <v>144.43596176881783</v>
      </c>
      <c r="W499" s="12"/>
    </row>
    <row r="500" spans="5:23" s="59" customFormat="1">
      <c r="E500" s="12"/>
      <c r="F500" s="23">
        <v>45809</v>
      </c>
      <c r="G500" s="39">
        <v>109.7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10.274999999999999</v>
      </c>
      <c r="N500" s="39"/>
      <c r="O500" s="12"/>
      <c r="P500" s="23">
        <v>45809</v>
      </c>
      <c r="Q500" s="86">
        <v>52.437483591160216</v>
      </c>
      <c r="R500" s="86">
        <v>36.717591026208254</v>
      </c>
      <c r="S500" s="86">
        <v>29.847300602037347</v>
      </c>
      <c r="T500" s="86">
        <v>-45.283018867924525</v>
      </c>
      <c r="U500" s="86">
        <v>40.056022408963578</v>
      </c>
      <c r="V500" s="86">
        <v>141.17869716842449</v>
      </c>
      <c r="W500" s="12"/>
    </row>
    <row r="501" spans="5:23" s="59" customFormat="1">
      <c r="E501" s="12"/>
      <c r="F501" s="23">
        <v>45839</v>
      </c>
      <c r="G501" s="39">
        <v>110.1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10.199999999999999</v>
      </c>
      <c r="N501" s="39"/>
      <c r="O501" s="12"/>
      <c r="P501" s="23">
        <v>45839</v>
      </c>
      <c r="Q501" s="86">
        <v>52.993317624309391</v>
      </c>
      <c r="R501" s="86">
        <v>36.831238234043859</v>
      </c>
      <c r="S501" s="86">
        <v>30.187215001519125</v>
      </c>
      <c r="T501" s="86">
        <v>-44.025157232704402</v>
      </c>
      <c r="U501" s="86">
        <v>39.005602240896344</v>
      </c>
      <c r="V501" s="86">
        <v>141.44878193043598</v>
      </c>
      <c r="W501" s="12"/>
    </row>
    <row r="502" spans="5:23" s="59" customFormat="1">
      <c r="E502" s="12"/>
      <c r="F502" s="23">
        <v>45870</v>
      </c>
      <c r="G502" s="39">
        <v>110.1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10.4375</v>
      </c>
      <c r="N502" s="39"/>
      <c r="O502" s="12"/>
      <c r="P502" s="23">
        <v>45870</v>
      </c>
      <c r="Q502" s="86">
        <v>52.993317624309391</v>
      </c>
      <c r="R502" s="86">
        <v>37.17217985755061</v>
      </c>
      <c r="S502" s="86">
        <v>29.620691002382831</v>
      </c>
      <c r="T502" s="86">
        <v>-42.34800838574423</v>
      </c>
      <c r="U502" s="86">
        <v>42.296918767506988</v>
      </c>
      <c r="V502" s="86">
        <v>142.08522284073567</v>
      </c>
      <c r="W502" s="12"/>
    </row>
    <row r="503" spans="5:23" s="59" customFormat="1">
      <c r="E503" s="12"/>
      <c r="F503" s="23">
        <v>45901</v>
      </c>
      <c r="G503" s="39">
        <v>110.1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10.112500000000001</v>
      </c>
      <c r="N503" s="39"/>
      <c r="O503" s="12"/>
      <c r="P503" s="23">
        <v>45901</v>
      </c>
      <c r="Q503" s="86">
        <v>52.993317624309391</v>
      </c>
      <c r="R503" s="86">
        <v>39.217829598591116</v>
      </c>
      <c r="S503" s="86">
        <v>30.073910201691863</v>
      </c>
      <c r="T503" s="86">
        <v>-43.605870020964353</v>
      </c>
      <c r="U503" s="86">
        <v>37.815126050420169</v>
      </c>
      <c r="V503" s="86">
        <v>141.45228808793877</v>
      </c>
      <c r="W503" s="12"/>
    </row>
    <row r="504" spans="5:23" s="59" customFormat="1">
      <c r="E504" s="12"/>
      <c r="F504" s="23">
        <v>45931</v>
      </c>
      <c r="G504" s="39">
        <v>112.9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9.9625000000000004</v>
      </c>
      <c r="N504" s="39"/>
      <c r="O504" s="12"/>
      <c r="P504" s="23">
        <v>45931</v>
      </c>
      <c r="Q504" s="86">
        <v>56.884155856353601</v>
      </c>
      <c r="R504" s="86">
        <v>38.308651935906468</v>
      </c>
      <c r="S504" s="86">
        <v>28.374338204282989</v>
      </c>
      <c r="T504" s="86">
        <v>-42.767295597484271</v>
      </c>
      <c r="U504" s="86">
        <v>35.784313725490193</v>
      </c>
      <c r="V504" s="86">
        <v>143.26617170455444</v>
      </c>
      <c r="W504" s="12"/>
    </row>
    <row r="505" spans="5:23" s="59" customFormat="1">
      <c r="E505" s="12"/>
      <c r="F505" s="23">
        <v>45962</v>
      </c>
      <c r="G505" s="39">
        <v>112.9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9.9625000000000004</v>
      </c>
      <c r="N505" s="39"/>
      <c r="O505" s="12"/>
      <c r="P505" s="23">
        <v>45962</v>
      </c>
      <c r="Q505" s="39">
        <v>56.884155856353601</v>
      </c>
      <c r="R505" s="39">
        <v>38.195004728070863</v>
      </c>
      <c r="S505" s="39">
        <v>28.374338204282989</v>
      </c>
      <c r="T505" s="39">
        <v>-42.138364779874216</v>
      </c>
      <c r="U505" s="39">
        <v>35.784313725490193</v>
      </c>
      <c r="V505" s="86">
        <v>143.29481577698419</v>
      </c>
      <c r="W505" s="12"/>
    </row>
    <row r="506" spans="5:23" s="59" customFormat="1">
      <c r="E506" s="12"/>
      <c r="F506" s="23">
        <v>45992</v>
      </c>
      <c r="G506" s="39">
        <v>112.9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10.100000000000001</v>
      </c>
      <c r="N506" s="39"/>
      <c r="O506" s="12"/>
      <c r="P506" s="23">
        <v>45992</v>
      </c>
      <c r="Q506" s="39">
        <v>56.884155856353601</v>
      </c>
      <c r="R506" s="39">
        <v>38.763240767248796</v>
      </c>
      <c r="S506" s="39">
        <v>30.073910201691863</v>
      </c>
      <c r="T506" s="39">
        <v>-43.815513626834374</v>
      </c>
      <c r="U506" s="39">
        <v>37.675070028011184</v>
      </c>
      <c r="V506" s="86">
        <v>143.71403578049618</v>
      </c>
      <c r="W506" s="12"/>
    </row>
    <row r="507" spans="5:23" s="59" customFormat="1">
      <c r="E507" s="12"/>
      <c r="F507" s="23">
        <v>46023</v>
      </c>
      <c r="G507" s="39">
        <v>113.1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10.021249999999998</v>
      </c>
      <c r="N507" s="39"/>
      <c r="O507" s="12"/>
      <c r="P507" s="23">
        <v>46023</v>
      </c>
      <c r="Q507" s="39">
        <v>57.162072872928185</v>
      </c>
      <c r="R507" s="39">
        <v>38.308651935906468</v>
      </c>
      <c r="S507" s="39">
        <v>29.167471803073795</v>
      </c>
      <c r="T507" s="39">
        <v>-43.605870020964353</v>
      </c>
      <c r="U507" s="39">
        <v>36.624649859943965</v>
      </c>
      <c r="V507" s="86">
        <v>143.59684661583867</v>
      </c>
      <c r="W507" s="12"/>
    </row>
    <row r="508" spans="5:23" s="59" customFormat="1">
      <c r="E508" s="12"/>
      <c r="F508" s="23">
        <v>46054</v>
      </c>
      <c r="G508" s="39">
        <v>113.1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9.6087500000000006</v>
      </c>
      <c r="N508" s="39"/>
      <c r="O508" s="12"/>
      <c r="P508" s="23">
        <v>46054</v>
      </c>
      <c r="Q508" s="39">
        <v>57.162072872928185</v>
      </c>
      <c r="R508" s="39">
        <v>37.740415896728543</v>
      </c>
      <c r="S508" s="39">
        <v>28.034423804801222</v>
      </c>
      <c r="T508" s="39">
        <v>-41.509433962264147</v>
      </c>
      <c r="U508" s="39">
        <v>30.952380952380942</v>
      </c>
      <c r="V508" s="86">
        <v>142.61091386209623</v>
      </c>
      <c r="W508" s="12"/>
    </row>
    <row r="509" spans="5:23" s="59" customFormat="1">
      <c r="E509" s="12"/>
      <c r="F509" s="23">
        <v>46082</v>
      </c>
      <c r="G509" s="39">
        <v>113.1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10.446249999999999</v>
      </c>
      <c r="N509" s="39"/>
      <c r="O509" s="12"/>
      <c r="P509" s="23">
        <v>46082</v>
      </c>
      <c r="Q509" s="39">
        <v>57.162072872928185</v>
      </c>
      <c r="R509" s="39">
        <v>36.956079862151753</v>
      </c>
      <c r="S509" s="39">
        <v>26.78807100670139</v>
      </c>
      <c r="T509" s="39">
        <v>-42.138364779874216</v>
      </c>
      <c r="U509" s="39">
        <v>42.366946778711487</v>
      </c>
      <c r="V509" s="86">
        <v>144.33873556892067</v>
      </c>
      <c r="W509" s="12"/>
    </row>
    <row r="510" spans="5:23" s="59" customFormat="1">
      <c r="E510" s="12"/>
      <c r="F510" s="23">
        <v>46113</v>
      </c>
      <c r="G510" s="39">
        <v>113.7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10.446249999999999</v>
      </c>
      <c r="N510" s="39"/>
      <c r="O510" s="12"/>
      <c r="P510" s="23">
        <v>46113</v>
      </c>
      <c r="Q510" s="39">
        <v>57.995823922651923</v>
      </c>
      <c r="R510" s="39">
        <v>38.345868274296599</v>
      </c>
      <c r="S510" s="39">
        <v>27.354595005837673</v>
      </c>
      <c r="T510" s="39">
        <v>-44.025157232704402</v>
      </c>
      <c r="U510" s="39">
        <v>42.366946778711487</v>
      </c>
      <c r="V510" s="86">
        <v>144.88794888447896</v>
      </c>
      <c r="W510" s="12"/>
    </row>
    <row r="511" spans="5:23" s="59" customFormat="1">
      <c r="E511" s="12"/>
      <c r="F511" s="23">
        <v>46143</v>
      </c>
      <c r="G511" s="39">
        <v>113.7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12.18375</v>
      </c>
      <c r="N511" s="39"/>
      <c r="O511" s="12"/>
      <c r="P511" s="23">
        <v>46143</v>
      </c>
      <c r="Q511" s="39">
        <v>57.995823922651923</v>
      </c>
      <c r="R511" s="39">
        <v>38.290827149063119</v>
      </c>
      <c r="S511" s="39">
        <v>29.394081402728311</v>
      </c>
      <c r="T511" s="39">
        <v>-34.800838574423473</v>
      </c>
      <c r="U511" s="39">
        <v>66.106442577030791</v>
      </c>
      <c r="V511" s="86">
        <v>149.65627277539159</v>
      </c>
      <c r="W511" s="12"/>
    </row>
    <row r="512" spans="5:23" s="59" customFormat="1">
      <c r="E512" s="12"/>
      <c r="F512" s="23">
        <v>46174</v>
      </c>
      <c r="G512" s="39">
        <v>113.7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11.37125</v>
      </c>
      <c r="N512" s="39"/>
      <c r="O512" s="12"/>
      <c r="P512" s="23">
        <v>46174</v>
      </c>
      <c r="Q512" s="39">
        <v>57.995823922651923</v>
      </c>
      <c r="R512" s="39">
        <v>38.621073900463848</v>
      </c>
      <c r="S512" s="39">
        <v>26.901375806528645</v>
      </c>
      <c r="T512" s="39">
        <v>-34.800838574423473</v>
      </c>
      <c r="U512" s="39">
        <v>54.9719887955182</v>
      </c>
      <c r="V512" s="86">
        <v>147.56549186898852</v>
      </c>
      <c r="W512" s="12"/>
    </row>
    <row r="513" spans="5:23" s="59" customFormat="1">
      <c r="E513" s="12"/>
      <c r="F513" s="23">
        <v>46204</v>
      </c>
      <c r="G513" s="39">
        <v>114.3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11.546250000000001</v>
      </c>
      <c r="N513" s="39"/>
      <c r="O513" s="12"/>
      <c r="P513" s="23">
        <v>46204</v>
      </c>
      <c r="Q513" s="39">
        <v>58.829574972375674</v>
      </c>
      <c r="R513" s="39">
        <v>39.419170216349009</v>
      </c>
      <c r="S513" s="39">
        <v>27.127985406183157</v>
      </c>
      <c r="T513" s="39">
        <v>-38.784067085953879</v>
      </c>
      <c r="U513" s="39">
        <v>57.352941176470573</v>
      </c>
      <c r="V513" s="86">
        <v>148.31575326213257</v>
      </c>
      <c r="W513" s="12"/>
    </row>
    <row r="514" spans="5:23" s="59" customFormat="1">
      <c r="E514" s="12"/>
      <c r="F514" s="23">
        <v>46235</v>
      </c>
      <c r="G514" s="39">
        <v>114.3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11.30875</v>
      </c>
      <c r="N514" s="39"/>
      <c r="O514" s="12"/>
      <c r="P514" s="23">
        <v>46235</v>
      </c>
      <c r="Q514" s="39">
        <v>58.829574972375674</v>
      </c>
      <c r="R514" s="39">
        <v>39.74941696774976</v>
      </c>
      <c r="S514" s="39">
        <v>28.600947803937515</v>
      </c>
      <c r="T514" s="39">
        <v>-39.412997903563934</v>
      </c>
      <c r="U514" s="39">
        <v>54.131652661064408</v>
      </c>
      <c r="V514" s="86">
        <v>147.88938472136687</v>
      </c>
      <c r="W514" s="12"/>
    </row>
    <row r="515" spans="5:23" s="59" customFormat="1">
      <c r="E515" s="12"/>
      <c r="F515" s="23">
        <v>46266</v>
      </c>
      <c r="G515" s="39">
        <v>114.3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12.221250000000001</v>
      </c>
      <c r="N515" s="39"/>
      <c r="O515" s="12"/>
      <c r="P515" s="23">
        <v>46266</v>
      </c>
      <c r="Q515" s="39">
        <v>58.829574972375674</v>
      </c>
      <c r="R515" s="39">
        <v>41.620815225687338</v>
      </c>
      <c r="S515" s="39">
        <v>30.640434200828143</v>
      </c>
      <c r="T515" s="39">
        <v>-34.591194968553452</v>
      </c>
      <c r="U515" s="39">
        <v>66.596638655462172</v>
      </c>
      <c r="V515" s="86">
        <v>150.63100615287027</v>
      </c>
      <c r="W515" s="12"/>
    </row>
    <row r="516" spans="5:23" s="59" customFormat="1">
      <c r="E516" s="12"/>
      <c r="F516" s="23">
        <v>46296</v>
      </c>
      <c r="G516" s="39">
        <v>117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13.12125</v>
      </c>
      <c r="N516" s="39"/>
      <c r="O516" s="12"/>
      <c r="P516" s="23">
        <v>46296</v>
      </c>
      <c r="Q516" s="39">
        <v>62.58145469613261</v>
      </c>
      <c r="R516" s="39">
        <v>41.152965661202927</v>
      </c>
      <c r="S516" s="39">
        <v>26.448156607219612</v>
      </c>
      <c r="T516" s="39">
        <v>-32.075471698113198</v>
      </c>
      <c r="U516" s="39">
        <v>78.851540616246481</v>
      </c>
      <c r="V516" s="86">
        <v>154.70167776810067</v>
      </c>
      <c r="W516" s="12"/>
    </row>
    <row r="517" spans="5:23" s="59" customFormat="1">
      <c r="E517" s="12"/>
      <c r="F517" s="23">
        <v>46327</v>
      </c>
      <c r="G517" s="39">
        <v>117</v>
      </c>
      <c r="H517" s="39">
        <v>102.6</v>
      </c>
      <c r="I517" s="39">
        <v>112</v>
      </c>
      <c r="J517" s="39">
        <v>3.48</v>
      </c>
      <c r="K517" s="12"/>
      <c r="L517" s="23">
        <v>46327</v>
      </c>
      <c r="M517" s="39">
        <v>14.633749999999999</v>
      </c>
      <c r="N517" s="39"/>
      <c r="O517" s="12"/>
      <c r="P517" s="23">
        <v>46327</v>
      </c>
      <c r="Q517" s="39">
        <v>62.58145469613261</v>
      </c>
      <c r="R517" s="39">
        <v>41.180486223819649</v>
      </c>
      <c r="S517" s="39">
        <v>26.901375806528645</v>
      </c>
      <c r="T517" s="39">
        <v>-27.044025157232699</v>
      </c>
      <c r="U517" s="39">
        <v>99.439775910364133</v>
      </c>
      <c r="V517" s="86">
        <v>158.54655593350066</v>
      </c>
      <c r="W517" s="12"/>
    </row>
    <row r="518" spans="5:23" s="59" customFormat="1" hidden="1">
      <c r="E518" s="12"/>
      <c r="F518" s="23">
        <v>46357</v>
      </c>
      <c r="G518" s="39">
        <v>117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62.58145469613261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3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Gas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83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84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89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72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90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73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85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74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 t="s">
        <v>75</v>
      </c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53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76</v>
      </c>
      <c r="G39" s="103" t="s">
        <v>77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10</v>
      </c>
      <c r="G40" s="103" t="s">
        <v>66</v>
      </c>
      <c r="H40" s="103"/>
      <c r="I40" s="103"/>
      <c r="J40" s="103" t="s">
        <v>26</v>
      </c>
      <c r="K40" s="103" t="s">
        <v>27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11</v>
      </c>
      <c r="G41" s="103" t="s">
        <v>65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12</v>
      </c>
      <c r="G42" s="103" t="s">
        <v>28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/>
      <c r="G43" s="104"/>
      <c r="H43" s="104"/>
      <c r="I43" s="104"/>
      <c r="J43" s="104"/>
      <c r="K43" s="104"/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67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33</v>
      </c>
      <c r="G50" s="103" t="s">
        <v>34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1</v>
      </c>
      <c r="G51" s="103" t="s">
        <v>35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31</v>
      </c>
      <c r="G52" s="103" t="s">
        <v>32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91</v>
      </c>
      <c r="G53" s="103" t="s">
        <v>92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93</v>
      </c>
      <c r="G54" s="104" t="s">
        <v>94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36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37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38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39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41699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41944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42339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43525</v>
      </c>
      <c r="G67" s="110" t="s">
        <v>41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45717</v>
      </c>
      <c r="G68" s="110" t="s">
        <v>41</v>
      </c>
      <c r="H68" s="110"/>
      <c r="I68" s="110"/>
      <c r="J68" s="110" t="s">
        <v>54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46082</v>
      </c>
      <c r="G69" s="110" t="s">
        <v>68</v>
      </c>
      <c r="H69" s="110"/>
      <c r="I69" s="110"/>
      <c r="J69" s="110" t="s">
        <v>69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46082</v>
      </c>
      <c r="G70" s="110" t="s">
        <v>70</v>
      </c>
      <c r="H70" s="110"/>
      <c r="I70" s="110"/>
      <c r="J70" s="110" t="s">
        <v>71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46266</v>
      </c>
      <c r="G71" s="110" t="s">
        <v>40</v>
      </c>
      <c r="H71" s="110"/>
      <c r="I71" s="110"/>
      <c r="J71" s="110" t="s">
        <v>78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>
        <v>45078</v>
      </c>
      <c r="G72" s="110" t="s">
        <v>86</v>
      </c>
      <c r="H72" s="110"/>
      <c r="I72" s="110"/>
      <c r="J72" s="110" t="s">
        <v>87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/>
      <c r="G73" s="110"/>
      <c r="H73" s="110"/>
      <c r="I73" s="110"/>
      <c r="J73" s="110" t="s">
        <v>88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47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48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49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/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/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/>
      <c r="G98" s="118"/>
      <c r="H98" s="119"/>
      <c r="I98" s="119"/>
      <c r="J98" s="119"/>
      <c r="K98" s="120"/>
      <c r="L98" s="102"/>
      <c r="M98" s="120"/>
      <c r="N98" s="120"/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/>
      <c r="G99" s="122"/>
      <c r="H99" s="123"/>
      <c r="I99" s="124"/>
      <c r="J99" s="125"/>
      <c r="K99" s="126"/>
      <c r="L99" s="125"/>
      <c r="M99" s="126"/>
      <c r="N99" s="126"/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/>
      <c r="G100" s="122"/>
      <c r="H100" s="123"/>
      <c r="I100" s="124"/>
      <c r="J100" s="125"/>
      <c r="K100" s="126"/>
      <c r="L100" s="125"/>
      <c r="M100" s="126"/>
      <c r="N100" s="126"/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/>
      <c r="G101" s="122"/>
      <c r="H101" s="123"/>
      <c r="I101" s="124"/>
      <c r="J101" s="125"/>
      <c r="K101" s="126"/>
      <c r="L101" s="125"/>
      <c r="M101" s="126"/>
      <c r="N101" s="126"/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/>
      <c r="G102" s="122"/>
      <c r="H102" s="123"/>
      <c r="I102" s="124"/>
      <c r="J102" s="125"/>
      <c r="K102" s="126"/>
      <c r="L102" s="125"/>
      <c r="M102" s="126"/>
      <c r="N102" s="126"/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/>
      <c r="G103" s="122"/>
      <c r="H103" s="123"/>
      <c r="I103" s="124"/>
      <c r="J103" s="125"/>
      <c r="K103" s="126"/>
      <c r="L103" s="125"/>
      <c r="M103" s="126"/>
      <c r="N103" s="126"/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/>
      <c r="G104" s="122"/>
      <c r="H104" s="123"/>
      <c r="I104" s="124"/>
      <c r="J104" s="125"/>
      <c r="K104" s="126"/>
      <c r="L104" s="125"/>
      <c r="M104" s="126"/>
      <c r="N104" s="126"/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/>
      <c r="G105" s="122"/>
      <c r="H105" s="123"/>
      <c r="I105" s="124"/>
      <c r="J105" s="125"/>
      <c r="K105" s="123"/>
      <c r="L105" s="125"/>
      <c r="M105" s="126"/>
      <c r="N105" s="123"/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/>
      <c r="G106" s="122"/>
      <c r="H106" s="123"/>
      <c r="I106" s="124"/>
      <c r="J106" s="125"/>
      <c r="K106" s="123"/>
      <c r="L106" s="125"/>
      <c r="M106" s="126"/>
      <c r="N106" s="123"/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/>
      <c r="G107" s="122"/>
      <c r="H107" s="123"/>
      <c r="I107" s="124"/>
      <c r="J107" s="125"/>
      <c r="K107" s="126"/>
      <c r="L107" s="125"/>
      <c r="M107" s="126"/>
      <c r="N107" s="126"/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/>
      <c r="G108" s="122"/>
      <c r="H108" s="123"/>
      <c r="I108" s="124"/>
      <c r="J108" s="125"/>
      <c r="K108" s="126"/>
      <c r="L108" s="125"/>
      <c r="M108" s="126"/>
      <c r="N108" s="126"/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2026-10-20T11:52:35Z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