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1 November\EY TiD Prognosemodel 10Sep2026\SBLON1, Sep 2024\"/>
    </mc:Choice>
  </mc:AlternateContent>
  <xr:revisionPtr revIDLastSave="0" documentId="13_ncr:1_{ED371EC5-61AB-4CC0-8962-1FD8F52B521F}" xr6:coauthVersionLast="47" xr6:coauthVersionMax="47" xr10:uidLastSave="{00000000-0000-0000-0000-000000000000}"/>
  <bookViews>
    <workbookView xWindow="1800" yWindow="2085" windowWidth="27000" windowHeight="14115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6" i="3" l="1"/>
  <c r="U275" i="3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<sst xmlns="http://schemas.openxmlformats.org/spreadsheetml/2006/main" count="191" uniqueCount="102">
  <si>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</si>
  <si>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</si>
  <si>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</si>
  <si>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</si>
  <si>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</si>
  <si>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</si>
  <si>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</si>
  <si>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</si>
  <si>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</si>
  <si>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</si>
  <si>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</si>
  <si>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</si>
  <si>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</si>
  <si>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</si>
  <si>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</si>
  <si>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</si>
  <si>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</si>
  <si>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</si>
  <si>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</si>
  <si>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</si>
  <si>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</si>
  <si>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</si>
  <si>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</si>
  <si>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</si>
  <si>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</si>
  <si>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</si>
  <si>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</si>
  <si>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</si>
  <si>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</si>
  <si>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</si>
  <si>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</si>
  <si>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</si>
  <si>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</si>
  <si>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</si>
  <si>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</si>
  <si>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</si>
  <si>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</si>
  <si>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</si>
  <si>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</si>
  <si>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</si>
  <si>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</si>
  <si>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</si>
  <si>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</si>
  <si>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</si>
  <si>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</si>
  <si>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</si>
  <si>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</si>
  <si>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</si>
  <si>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</si>
  <si>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</si>
  <si>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</si>
  <si>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</si>
  <si>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</si>
  <si>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</si>
  <si>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</si>
  <si>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</si>
  <si>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</si>
  <si>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</si>
  <si>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</si>
  <si>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</si>
  <si>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</si>
  <si>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</si>
  <si>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</si>
  <si>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</si>
  <si>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</si>
  <si>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</si>
  <si>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</si>
  <si>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</si>
  <si>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</si>
  <si>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</si>
  <si>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</si>
  <si>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</si>
  <si>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</si>
  <si>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</si>
  <si>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</si>
  <si>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</si>
  <si>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</si>
  <si>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</si>
  <si>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</si>
  <si>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</si>
  <si>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</si>
  <si>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</si>
  <si>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</si>
  <si>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</si>
  <si>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</si>
  <si>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</si>
  <si>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</si>
  <si>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</si>
  <si>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</si>
  <si>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</si>
  <si>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</si>
  <si>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</si>
  <si>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</si>
  <si>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</si>
  <si>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</si>
  <si>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</si>
  <si>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Lønindeks (SBLON1)</t>
  </si>
  <si>
    <t>Lønindeks som følger udviklingen i SBLON1 fremfor ILON12 introduceres som nyt delindeks.</t>
  </si>
  <si>
    <t>Lønindeks overgår til at følge udviklingen i DALON fremfor SBLON1.</t>
  </si>
  <si>
    <t>Lønudviklingen i denne model følger ILON12 frem til og med august 2024. Efterfølgende er lønudviklingen baseret på udviklingen i SBLON1 (konverteret i september).</t>
  </si>
  <si>
    <t>• Elspot-indeks - Bemærk indekset altid følger lønudviklingen i SBLON1</t>
  </si>
  <si>
    <t>Løn (SBLON1, Sep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</si>
</sst>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40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14" fontId="8" fillId="8" borderId="0" xfId="0" applyNumberFormat="1" applyFont="1" applyFill="1" applyBorder="1" applyAlignment="1">
      <alignment horizontal="left"/>
    </xf>
    <xf numFmtId="14" fontId="8" fillId="8" borderId="6" xfId="0" applyNumberFormat="1" applyFont="1" applyFill="1" applyBorder="1"/>
    <xf numFmtId="14" fontId="8" fillId="8" borderId="0" xfId="0" applyNumberFormat="1" applyFont="1" applyFill="1" applyBorder="1"/>
    <xf numFmtId="0" fontId="8" fillId="8" borderId="0" xfId="0" applyFont="1" applyFill="1" applyBorder="1"/>
    <xf numFmtId="0" fontId="8" fillId="8" borderId="5" xfId="0" applyFont="1" applyFill="1" applyBorder="1"/>
    <xf numFmtId="164" fontId="8" fillId="8" borderId="8" xfId="0" applyNumberFormat="1" applyFont="1" applyFill="1" applyBorder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1589" cy="139673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53353"/>
          <a:ext cx="1265074" cy="1411830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tabSelected="1" view="pageBreakPreview" topLeftCell="E21" zoomScaleNormal="100" zoomScaleSheetLayoutView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4.8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8" t="s">
        <v>0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19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9" t="s">
        <v>7</v>
      </c>
      <c r="G11" s="139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0" t="s">
        <v>3</v>
      </c>
      <c r="G19" s="20" t="s">
        <v>101</v>
      </c>
      <c r="H19" s="20" t="s">
        <v>10</v>
      </c>
      <c r="I19" s="20" t="s">
        <v>11</v>
      </c>
      <c r="J19" s="20" t="s">
        <v>12</v>
      </c>
      <c r="K19" s="20" t="s">
        <v>30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44927</v>
      </c>
      <c r="G20" s="24">
        <v>149.69681999999997</v>
      </c>
      <c r="H20" s="24">
        <v>153.05210420841684</v>
      </c>
      <c r="I20" s="24">
        <v>122.56575452163548</v>
      </c>
      <c r="J20" s="24">
        <v>2.86</v>
      </c>
      <c r="K20" s="24">
        <v>232.92934662236991</v>
      </c>
      <c r="L20" s="25">
        <v>135.99397395594633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44958</v>
      </c>
      <c r="G21" s="24">
        <v>149.69681999999997</v>
      </c>
      <c r="H21" s="24">
        <v>152.13326653306615</v>
      </c>
      <c r="I21" s="24">
        <v>122.66713231693873</v>
      </c>
      <c r="J21" s="24">
        <v>3.33</v>
      </c>
      <c r="K21" s="24">
        <v>208.95769656699889</v>
      </c>
      <c r="L21" s="25">
        <v>133.67715512445682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44986</v>
      </c>
      <c r="G22" s="24">
        <v>149.69681999999997</v>
      </c>
      <c r="H22" s="24">
        <v>152.78957915831666</v>
      </c>
      <c r="I22" s="24">
        <v>124.39055483709407</v>
      </c>
      <c r="J22" s="24">
        <v>3.26</v>
      </c>
      <c r="K22" s="24">
        <v>217.7665559246955</v>
      </c>
      <c r="L22" s="25">
        <v>134.84297792753796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45017</v>
      </c>
      <c r="G23" s="24">
        <v>150.90894</v>
      </c>
      <c r="H23" s="24">
        <v>154.23346693386776</v>
      </c>
      <c r="I23" s="24">
        <v>123.98504365588104</v>
      </c>
      <c r="J23" s="24">
        <v>3.58</v>
      </c>
      <c r="K23" s="24">
        <v>208.38006644518276</v>
      </c>
      <c r="L23" s="25">
        <v>134.86015752764487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45047</v>
      </c>
      <c r="G24" s="24">
        <v>150.90894</v>
      </c>
      <c r="H24" s="24">
        <v>153.97094188376755</v>
      </c>
      <c r="I24" s="24">
        <v>124.59331042770059</v>
      </c>
      <c r="J24" s="24">
        <v>3.32</v>
      </c>
      <c r="K24" s="24">
        <v>203.75902547065337</v>
      </c>
      <c r="L24" s="25">
        <v>134.02118502417233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45078</v>
      </c>
      <c r="G25" s="24">
        <v>150.90894</v>
      </c>
      <c r="H25" s="24">
        <v>154.36472945891785</v>
      </c>
      <c r="I25" s="24">
        <v>124.69468822300384</v>
      </c>
      <c r="J25" s="24">
        <v>3.35</v>
      </c>
      <c r="K25" s="24">
        <v>195.81661129568107</v>
      </c>
      <c r="L25" s="25">
        <v>133.15006720616856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45108</v>
      </c>
      <c r="G26" s="24">
        <v>152.32308</v>
      </c>
      <c r="H26" s="24">
        <v>152.26452905811624</v>
      </c>
      <c r="I26" s="24">
        <v>124.39055483709407</v>
      </c>
      <c r="J26" s="24">
        <v>3.45</v>
      </c>
      <c r="K26" s="24">
        <v>184.69723145071984</v>
      </c>
      <c r="L26" s="25">
        <v>132.55975256527307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45139</v>
      </c>
      <c r="G27" s="24">
        <v>152.32308</v>
      </c>
      <c r="H27" s="24">
        <v>152.78957915831666</v>
      </c>
      <c r="I27" s="24">
        <v>124.99882160891359</v>
      </c>
      <c r="J27" s="24">
        <v>3.69</v>
      </c>
      <c r="K27" s="24">
        <v>189.17386489479514</v>
      </c>
      <c r="L27" s="25">
        <v>133.48731801757702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45170</v>
      </c>
      <c r="G28" s="24">
        <v>152.32308</v>
      </c>
      <c r="H28" s="24">
        <v>155.54609218436875</v>
      </c>
      <c r="I28" s="24">
        <v>126.31673294785591</v>
      </c>
      <c r="J28" s="24">
        <v>3.67</v>
      </c>
      <c r="K28" s="24">
        <v>191.19557032115173</v>
      </c>
      <c r="L28" s="25">
        <v>134.01592181249461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45200</v>
      </c>
      <c r="G29" s="24">
        <v>153.13115999999999</v>
      </c>
      <c r="H29" s="24">
        <v>154.49599198396794</v>
      </c>
      <c r="I29" s="24">
        <v>126.01259956194615</v>
      </c>
      <c r="J29" s="24">
        <v>3.67</v>
      </c>
      <c r="K29" s="24">
        <v>209.39091915836102</v>
      </c>
      <c r="L29" s="25">
        <v>136.52756409472568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45231</v>
      </c>
      <c r="G30" s="24">
        <v>153.13115999999999</v>
      </c>
      <c r="H30" s="24">
        <v>154.10220440881764</v>
      </c>
      <c r="I30" s="24">
        <v>125.70846617603638</v>
      </c>
      <c r="J30" s="24">
        <v>3.81</v>
      </c>
      <c r="K30" s="24">
        <v>217.04451827242528</v>
      </c>
      <c r="L30" s="25">
        <v>137.55934264521147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45261</v>
      </c>
      <c r="G31" s="24">
        <v>153.13115999999999</v>
      </c>
      <c r="H31" s="24">
        <v>154.49599198396794</v>
      </c>
      <c r="I31" s="24">
        <v>125.60708838073313</v>
      </c>
      <c r="J31" s="24">
        <v>3.78</v>
      </c>
      <c r="K31" s="24">
        <v>215.60044296788485</v>
      </c>
      <c r="L31" s="25">
        <v>137.3675718992248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45292</v>
      </c>
      <c r="G32" s="24">
        <v>155.05035000000001</v>
      </c>
      <c r="H32" s="24">
        <v>153.97094188376755</v>
      </c>
      <c r="I32" s="24">
        <v>125.2015771995201</v>
      </c>
      <c r="J32" s="24">
        <v>3.51</v>
      </c>
      <c r="K32" s="24">
        <v>201.88172757475087</v>
      </c>
      <c r="L32" s="25">
        <v>136.3811417137959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45323</v>
      </c>
      <c r="G33" s="24">
        <v>155.05035000000001</v>
      </c>
      <c r="H33" s="24">
        <v>153.18336673346695</v>
      </c>
      <c r="I33" s="24">
        <v>124.99882160891359</v>
      </c>
      <c r="J33" s="24">
        <v>3.18</v>
      </c>
      <c r="K33" s="24">
        <v>194.80575858250279</v>
      </c>
      <c r="L33" s="25">
        <v>135.05032645327105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45352</v>
      </c>
      <c r="G34" s="24">
        <v>155.05035000000001</v>
      </c>
      <c r="H34" s="24">
        <v>154.62725450901803</v>
      </c>
      <c r="I34" s="24">
        <v>123.98504365588104</v>
      </c>
      <c r="J34" s="24">
        <v>3.23</v>
      </c>
      <c r="K34" s="24">
        <v>204.04784053156149</v>
      </c>
      <c r="L34" s="25">
        <v>136.21951192820978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45383</v>
      </c>
      <c r="G35" s="24">
        <v>156.36348000000001</v>
      </c>
      <c r="H35" s="24">
        <v>155.41482965931866</v>
      </c>
      <c r="I35" s="24">
        <v>124.28917704179081</v>
      </c>
      <c r="J35" s="24">
        <v>3.38</v>
      </c>
      <c r="K35" s="24">
        <v>211.2682170542636</v>
      </c>
      <c r="L35" s="25">
        <v>138.07598615499302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45413</v>
      </c>
      <c r="G36" s="24">
        <v>156.36348000000001</v>
      </c>
      <c r="H36" s="24">
        <v>155.41482965931866</v>
      </c>
      <c r="I36" s="24">
        <v>123.88366586057779</v>
      </c>
      <c r="J36" s="24">
        <v>3.39</v>
      </c>
      <c r="K36" s="24">
        <v>203.18139534883721</v>
      </c>
      <c r="L36" s="25">
        <v>137.0882619013332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45444</v>
      </c>
      <c r="G37" s="24">
        <v>156.36348000000001</v>
      </c>
      <c r="H37" s="24">
        <v>155.54609218436875</v>
      </c>
      <c r="I37" s="24">
        <v>124.39055483709407</v>
      </c>
      <c r="J37" s="24">
        <v>3.43</v>
      </c>
      <c r="K37" s="24">
        <v>205.2031007751938</v>
      </c>
      <c r="L37" s="25">
        <v>137.43532986119024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45474</v>
      </c>
      <c r="G38" s="24">
        <v>157.67660999999998</v>
      </c>
      <c r="H38" s="24">
        <v>155.54609218436875</v>
      </c>
      <c r="I38" s="24">
        <v>124.89744381361034</v>
      </c>
      <c r="J38" s="24">
        <v>3.49</v>
      </c>
      <c r="K38" s="24">
        <v>201.15968992248065</v>
      </c>
      <c r="L38" s="25">
        <v>137.80191181269996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45505</v>
      </c>
      <c r="G39" s="24">
        <v>157.67660999999998</v>
      </c>
      <c r="H39" s="24">
        <v>155.54609218436875</v>
      </c>
      <c r="I39" s="24">
        <v>124.89744381361034</v>
      </c>
      <c r="J39" s="24">
        <v>3.4</v>
      </c>
      <c r="K39" s="24">
        <v>201.30409745293468</v>
      </c>
      <c r="L39" s="25">
        <v>137.70589563820323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45536</v>
      </c>
      <c r="G40" s="24">
        <v>157.67660999999998</v>
      </c>
      <c r="H40" s="24">
        <v>157.25250501002006</v>
      </c>
      <c r="I40" s="24">
        <v>125.10019940421685</v>
      </c>
      <c r="J40" s="24">
        <v>3.12</v>
      </c>
      <c r="K40" s="24">
        <v>206.50276854928018</v>
      </c>
      <c r="L40" s="25">
        <v>138.10956989288141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45566</v>
      </c>
      <c r="G41" s="24">
        <v>162.86760950617284</v>
      </c>
      <c r="H41" s="24">
        <v>156.59619238476955</v>
      </c>
      <c r="I41" s="24">
        <v>125.30295499482335</v>
      </c>
      <c r="J41" s="24">
        <v>3.05</v>
      </c>
      <c r="K41" s="24">
        <v>196.82746400885938</v>
      </c>
      <c r="L41" s="25">
        <v>139.71098725461556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45597</v>
      </c>
      <c r="G42" s="24">
        <v>162.86760950617284</v>
      </c>
      <c r="H42" s="24">
        <v>156.07114228456916</v>
      </c>
      <c r="I42" s="24">
        <v>125.2015771995201</v>
      </c>
      <c r="J42" s="24">
        <v>2.82</v>
      </c>
      <c r="K42" s="24">
        <v>188.01860465116278</v>
      </c>
      <c r="L42" s="25">
        <v>138.32724173886882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45627</v>
      </c>
      <c r="G43" s="24">
        <v>162.86760950617284</v>
      </c>
      <c r="H43" s="24">
        <v>156.98997995991985</v>
      </c>
      <c r="I43" s="24">
        <v>124.59331042770059</v>
      </c>
      <c r="J43" s="24">
        <v>2.9</v>
      </c>
      <c r="K43" s="24">
        <v>192.92846068660023</v>
      </c>
      <c r="L43" s="25">
        <v>139.01964077648216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45658</v>
      </c>
      <c r="G44" s="24">
        <v>161.82940960493826</v>
      </c>
      <c r="H44" s="24">
        <v>156.46492985971946</v>
      </c>
      <c r="I44" s="24">
        <v>124.89744381361034</v>
      </c>
      <c r="J44" s="24">
        <v>2.67</v>
      </c>
      <c r="K44" s="24">
        <v>195.09457364341085</v>
      </c>
      <c r="L44" s="25">
        <v>138.40643447855498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45689</v>
      </c>
      <c r="G45" s="24">
        <v>161.82940960493826</v>
      </c>
      <c r="H45" s="24">
        <v>156.07114228456916</v>
      </c>
      <c r="I45" s="24">
        <v>125.20157719952012</v>
      </c>
      <c r="J45" s="24">
        <v>2.82</v>
      </c>
      <c r="K45" s="24">
        <v>197.26068660022148</v>
      </c>
      <c r="L45" s="25">
        <v>138.85389848429278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45717</v>
      </c>
      <c r="G46" s="24">
        <v>161.82940960493826</v>
      </c>
      <c r="H46" s="24">
        <v>156.98997995991985</v>
      </c>
      <c r="I46" s="24">
        <v>124.43144447509424</v>
      </c>
      <c r="J46" s="24">
        <v>2.73</v>
      </c>
      <c r="K46" s="24">
        <v>218.63300110741972</v>
      </c>
      <c r="L46" s="25">
        <v>141.27727450523855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45748</v>
      </c>
      <c r="G47" s="24">
        <v>163.25693446913579</v>
      </c>
      <c r="H47" s="24">
        <v>158.56513026052104</v>
      </c>
      <c r="I47" s="24">
        <v>124.21140655382972</v>
      </c>
      <c r="J47" s="24">
        <v>2.69</v>
      </c>
      <c r="K47" s="24">
        <v>216.61129568106313</v>
      </c>
      <c r="L47" s="25">
        <v>141.86367504823448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45778</v>
      </c>
      <c r="G48" s="24">
        <v>163.25693446913579</v>
      </c>
      <c r="H48" s="24">
        <v>157.77755511022045</v>
      </c>
      <c r="I48" s="24">
        <v>124.10138759319744</v>
      </c>
      <c r="J48" s="24">
        <v>2.75</v>
      </c>
      <c r="K48" s="24">
        <v>210.54617940199338</v>
      </c>
      <c r="L48" s="25">
        <v>141.15236100233193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45809</v>
      </c>
      <c r="G49" s="24">
        <v>163.25693446913579</v>
      </c>
      <c r="H49" s="24">
        <v>157.90881763527054</v>
      </c>
      <c r="I49" s="24">
        <v>126.08172888457825</v>
      </c>
      <c r="J49" s="24">
        <v>2.61</v>
      </c>
      <c r="K49" s="24">
        <v>203.32580287929127</v>
      </c>
      <c r="L49" s="25">
        <v>140.30933729209312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45839</v>
      </c>
      <c r="G50" s="24">
        <v>163.90580940740739</v>
      </c>
      <c r="H50" s="24">
        <v>158.04008016032066</v>
      </c>
      <c r="I50" s="24">
        <v>126.41178576647506</v>
      </c>
      <c r="J50" s="24">
        <v>2.67</v>
      </c>
      <c r="K50" s="24">
        <v>200.00442967884828</v>
      </c>
      <c r="L50" s="25">
        <v>140.38758593233928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45870</v>
      </c>
      <c r="G51" s="24">
        <v>163.90580940740739</v>
      </c>
      <c r="H51" s="24">
        <v>158.43386773547095</v>
      </c>
      <c r="I51" s="24">
        <v>125.86169096331372</v>
      </c>
      <c r="J51" s="24">
        <v>2.75</v>
      </c>
      <c r="K51" s="24">
        <v>202.74817275747509</v>
      </c>
      <c r="L51" s="25">
        <v>140.79113911390405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45901</v>
      </c>
      <c r="G52" s="24">
        <v>163.90580940740739</v>
      </c>
      <c r="H52" s="24">
        <v>160.79659318637275</v>
      </c>
      <c r="I52" s="24">
        <v>126.30176680584279</v>
      </c>
      <c r="J52" s="24">
        <v>2.69</v>
      </c>
      <c r="K52" s="24">
        <v>208.95769656699889</v>
      </c>
      <c r="L52" s="25">
        <v>141.65933814795522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45931</v>
      </c>
      <c r="G53" s="24">
        <v>167.53950906172838</v>
      </c>
      <c r="H53" s="24">
        <v>159.74649298597197</v>
      </c>
      <c r="I53" s="24">
        <v>124.65148239635877</v>
      </c>
      <c r="J53" s="24">
        <v>2.73</v>
      </c>
      <c r="K53" s="24">
        <v>204.33665559246955</v>
      </c>
      <c r="L53" s="25">
        <v>142.94140186483384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45962</v>
      </c>
      <c r="G54" s="24">
        <v>167.53950906172838</v>
      </c>
      <c r="H54" s="24">
        <v>159.61523046092185</v>
      </c>
      <c r="I54" s="24">
        <v>124.65148239635877</v>
      </c>
      <c r="J54" s="24">
        <v>2.76</v>
      </c>
      <c r="K54" s="24">
        <v>204.62547065337762</v>
      </c>
      <c r="L54" s="25">
        <v>143.00442868260978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45992</v>
      </c>
      <c r="G55" s="24">
        <v>167.53950906172838</v>
      </c>
      <c r="H55" s="24">
        <v>160.27154308617236</v>
      </c>
      <c r="I55" s="24">
        <v>126.30176680584279</v>
      </c>
      <c r="J55" s="24">
        <v>2.68</v>
      </c>
      <c r="K55" s="24">
        <v>204.04784053156149</v>
      </c>
      <c r="L55" s="25">
        <v>143.03345462400083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46023</v>
      </c>
      <c r="G56" s="24">
        <v>167.02040911111109</v>
      </c>
      <c r="H56" s="24">
        <v>159.74649298597197</v>
      </c>
      <c r="I56" s="24">
        <v>125.42161512078465</v>
      </c>
      <c r="J56" s="24">
        <v>2.69</v>
      </c>
      <c r="K56" s="24">
        <v>213.1455149501661</v>
      </c>
      <c r="L56" s="25">
        <v>143.7243476035481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46054</v>
      </c>
      <c r="G57" s="24">
        <v>167.02040911111109</v>
      </c>
      <c r="H57" s="24">
        <v>159.09018036072146</v>
      </c>
      <c r="I57" s="24">
        <v>124.32142551446198</v>
      </c>
      <c r="J57" s="24">
        <v>2.79</v>
      </c>
      <c r="K57" s="24">
        <v>205.4919158361019</v>
      </c>
      <c r="L57" s="25">
        <v>142.79155781241701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46082</v>
      </c>
      <c r="G58" s="26">
        <v>167.02040911111109</v>
      </c>
      <c r="H58" s="24">
        <v>158.18427224078528</v>
      </c>
      <c r="I58" s="24">
        <v>123.11121694750705</v>
      </c>
      <c r="J58" s="24">
        <v>2.76</v>
      </c>
      <c r="K58" s="24">
        <v>202.91651685048672</v>
      </c>
      <c r="L58" s="25">
        <v>142.27230821143013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46113</v>
      </c>
      <c r="G59" s="24">
        <v>168.05860901234567</v>
      </c>
      <c r="H59" s="24">
        <v>159.78947785681257</v>
      </c>
      <c r="I59" s="24">
        <v>123.66131175066837</v>
      </c>
      <c r="J59" s="24">
        <v>2.67</v>
      </c>
      <c r="K59" s="24">
        <v>205.32576106283639</v>
      </c>
      <c r="L59" s="25">
        <v>143.18167678999316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46143</v>
      </c>
      <c r="G60" s="24">
        <v>168.05860901234567</v>
      </c>
      <c r="H60" s="24">
        <v>159.7259053571679</v>
      </c>
      <c r="I60" s="24">
        <v>125.64165304204919</v>
      </c>
      <c r="J60" s="24">
        <v>3.11</v>
      </c>
      <c r="K60" s="24">
        <v>249.08677447163635</v>
      </c>
      <c r="L60" s="25">
        <v>149.12393084862003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46174</v>
      </c>
      <c r="G61" s="24">
        <v>168.05860901234567</v>
      </c>
      <c r="H61" s="24">
        <v>160.10734035503575</v>
      </c>
      <c r="I61" s="24">
        <v>123.22123590813931</v>
      </c>
      <c r="J61" s="24">
        <v>3.11</v>
      </c>
      <c r="K61" s="24">
        <v>269.35765681002681</v>
      </c>
      <c r="L61" s="25">
        <v>151.33920736345397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46204</v>
      </c>
      <c r="G62" s="24">
        <v>168.83725893827159</v>
      </c>
      <c r="H62" s="24">
        <v>161.0291415998831</v>
      </c>
      <c r="I62" s="24">
        <v>123.44127382940384</v>
      </c>
      <c r="J62" s="24">
        <v>2.92</v>
      </c>
      <c r="K62" s="24">
        <v>261.5899211598649</v>
      </c>
      <c r="L62" s="25">
        <v>150.6899191166996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46235</v>
      </c>
      <c r="G63" s="24">
        <v>168.83725893827159</v>
      </c>
      <c r="H63" s="24">
        <v>161.41057659775097</v>
      </c>
      <c r="I63" s="24">
        <v>124.87152031762332</v>
      </c>
      <c r="J63" s="24">
        <v>2.89</v>
      </c>
      <c r="K63" s="24">
        <v>247.81984432548694</v>
      </c>
      <c r="L63" s="25">
        <v>149.17187476231749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46266</v>
      </c>
      <c r="G64" s="24">
        <v>168.83725893827159</v>
      </c>
      <c r="H64" s="24">
        <v>163.57204158566887</v>
      </c>
      <c r="I64" s="24">
        <v>126.85186160900412</v>
      </c>
      <c r="J64" s="24">
        <v>3.12</v>
      </c>
      <c r="K64" s="24">
        <v>252.51371667023719</v>
      </c>
      <c r="L64" s="25">
        <v>150.35324290152926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46296</v>
      </c>
      <c r="G65" s="24">
        <v>172.73050856790121</v>
      </c>
      <c r="H65" s="24">
        <v>163.03167533868938</v>
      </c>
      <c r="I65" s="24">
        <v>122.78116006561024</v>
      </c>
      <c r="J65" s="24">
        <v>3.24</v>
      </c>
      <c r="K65" s="24">
        <v>268.50611359704118</v>
      </c>
      <c r="L65" s="25">
        <v>154.14427677237683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46327</v>
      </c>
      <c r="G66" s="29">
        <v>172.73050856790121</v>
      </c>
      <c r="H66" s="29">
        <v>163.0634615885117</v>
      </c>
      <c r="I66" s="29">
        <v>123.22123590813931</v>
      </c>
      <c r="J66" s="29">
        <v>3.48</v>
      </c>
      <c r="K66" s="29">
        <v>293.59548436013108</v>
      </c>
      <c r="L66" s="30">
        <v>157.47598479052562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46357</v>
      </c>
      <c r="G67" s="24">
        <v>172.73050856790121</v>
      </c>
      <c r="H67" s="24">
        <v>163.05036563911654</v>
      </c>
      <c r="I67" s="24">
        <v>125.30714316260868</v>
      </c>
      <c r="J67" s="24">
        <v>3.24</v>
      </c>
      <c r="K67" s="24">
        <v>289.44760937246394</v>
      </c>
      <c r="L67" s="25">
        <v>156.87273474642626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46388</v>
      </c>
      <c r="G68" s="24">
        <v>173.19848087719387</v>
      </c>
      <c r="H68" s="24">
        <v>163.27957318396679</v>
      </c>
      <c r="I68" s="24">
        <v>125.48329328974222</v>
      </c>
      <c r="J68" s="24">
        <v>3.2650000000000001</v>
      </c>
      <c r="K68" s="24">
        <v>285.35833496903541</v>
      </c>
      <c r="L68" s="25">
        <v>156.70811398466287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46419</v>
      </c>
      <c r="G69" s="24">
        <v>173.66772104636883</v>
      </c>
      <c r="H69" s="24">
        <v>163.50910293661099</v>
      </c>
      <c r="I69" s="24">
        <v>125.65969103936962</v>
      </c>
      <c r="J69" s="24">
        <v>3.29</v>
      </c>
      <c r="K69" s="24">
        <v>281.32683324917747</v>
      </c>
      <c r="L69" s="25">
        <v>156.55111666744207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46447</v>
      </c>
      <c r="G70" s="24">
        <v>174.13823251039148</v>
      </c>
      <c r="H70" s="24">
        <v>163.73895534999176</v>
      </c>
      <c r="I70" s="24">
        <v>125.83633675958544</v>
      </c>
      <c r="J70" s="24">
        <v>3.3149999999999999</v>
      </c>
      <c r="K70" s="24">
        <v>277.35228800868424</v>
      </c>
      <c r="L70" s="25">
        <v>156.40164758900423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46478</v>
      </c>
      <c r="G71" s="24">
        <v>174.61001871353344</v>
      </c>
      <c r="H71" s="24">
        <v>163.9691308776884</v>
      </c>
      <c r="I71" s="24">
        <v>126.01323079897355</v>
      </c>
      <c r="J71" s="24">
        <v>3.34</v>
      </c>
      <c r="K71" s="24">
        <v>274.05145379794095</v>
      </c>
      <c r="L71" s="25">
        <v>156.33313187674833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46508</v>
      </c>
      <c r="G72" s="24">
        <v>175.08308310939773</v>
      </c>
      <c r="H72" s="24">
        <v>164.19962997391789</v>
      </c>
      <c r="I72" s="24">
        <v>126.19037350660788</v>
      </c>
      <c r="J72" s="24">
        <v>3.3649999999999998</v>
      </c>
      <c r="K72" s="24">
        <v>270.78990358433015</v>
      </c>
      <c r="L72" s="25">
        <v>156.27004447486556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46539</v>
      </c>
      <c r="G73" s="24">
        <v>175.55742916094411</v>
      </c>
      <c r="H73" s="24">
        <v>164.43045309353568</v>
      </c>
      <c r="I73" s="24">
        <v>126.36776523205303</v>
      </c>
      <c r="J73" s="24">
        <v>3.3899999999999997</v>
      </c>
      <c r="K73" s="24">
        <v>267.56716983984762</v>
      </c>
      <c r="L73" s="25">
        <v>156.21233170240322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46569</v>
      </c>
      <c r="G74" s="24">
        <v>176.0330603405144</v>
      </c>
      <c r="H74" s="24">
        <v>164.66160069203661</v>
      </c>
      <c r="I74" s="24">
        <v>126.54540632536501</v>
      </c>
      <c r="J74" s="24">
        <v>3.4149999999999996</v>
      </c>
      <c r="K74" s="24">
        <v>264.79979363345598</v>
      </c>
      <c r="L74" s="25">
        <v>156.20958376427319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46600</v>
      </c>
      <c r="G75" s="24">
        <v>176.50998012985792</v>
      </c>
      <c r="H75" s="24">
        <v>164.8930732255559</v>
      </c>
      <c r="I75" s="24">
        <v>126.72329713709193</v>
      </c>
      <c r="J75" s="24">
        <v>3.4399999999999995</v>
      </c>
      <c r="K75" s="24">
        <v>262.06103966450951</v>
      </c>
      <c r="L75" s="25">
        <v>156.21100082667377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46631</v>
      </c>
      <c r="G76" s="24">
        <v>176.98819202015696</v>
      </c>
      <c r="H76" s="24">
        <v>165.12487115086992</v>
      </c>
      <c r="I76" s="24">
        <v>126.90143801827467</v>
      </c>
      <c r="J76" s="24">
        <v>3.4649999999999994</v>
      </c>
      <c r="K76" s="24">
        <v>259.35061190080478</v>
      </c>
      <c r="L76" s="25">
        <v>156.21654964068142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46661</v>
      </c>
      <c r="G77" s="24">
        <v>177.46769951205232</v>
      </c>
      <c r="H77" s="24">
        <v>165.3569949253972</v>
      </c>
      <c r="I77" s="24">
        <v>127.0798293204476</v>
      </c>
      <c r="J77" s="24">
        <v>3.4899999999999993</v>
      </c>
      <c r="K77" s="24">
        <v>257.13494477630564</v>
      </c>
      <c r="L77" s="25">
        <v>156.28176011342273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46692</v>
      </c>
      <c r="G78" s="24">
        <v>177.94850611566898</v>
      </c>
      <c r="H78" s="24">
        <v>165.58944500719923</v>
      </c>
      <c r="I78" s="24">
        <v>127.25847139563925</v>
      </c>
      <c r="J78" s="24">
        <v>3.5149999999999992</v>
      </c>
      <c r="K78" s="24">
        <v>254.938206393754</v>
      </c>
      <c r="L78" s="25">
        <v>156.34998759411377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46722</v>
      </c>
      <c r="G79" s="24">
        <v>178.43061535064174</v>
      </c>
      <c r="H79" s="24">
        <v>165.82222185498148</v>
      </c>
      <c r="I79" s="24">
        <v>127.437364596373</v>
      </c>
      <c r="J79" s="24">
        <v>3.5399999999999991</v>
      </c>
      <c r="K79" s="24">
        <v>252.76023504236403</v>
      </c>
      <c r="L79" s="25">
        <v>156.42121484046663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/>
      <c r="G80" s="24"/>
      <c r="H80" s="24"/>
      <c r="I80" s="24"/>
      <c r="J80" s="24"/>
      <c r="K80" s="24"/>
      <c r="L80" s="25"/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88"/>
      <c r="H85" s="88"/>
      <c r="I85" s="88"/>
      <c r="J85" s="88"/>
      <c r="K85" s="88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88"/>
      <c r="H86" s="88"/>
      <c r="I86" s="88"/>
      <c r="J86" s="88"/>
      <c r="K86" s="88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88"/>
      <c r="H87" s="88"/>
      <c r="I87" s="88"/>
      <c r="J87" s="88"/>
      <c r="K87" s="88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88"/>
      <c r="H88" s="88"/>
      <c r="I88" s="88"/>
      <c r="J88" s="88"/>
      <c r="K88" s="88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89"/>
      <c r="H89" s="89"/>
      <c r="I89" s="89"/>
      <c r="J89" s="89"/>
      <c r="K89" s="89"/>
      <c r="L89" s="89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topLeftCell="C5" zoomScale="85" zoomScaleNormal="100" zoomScaleSheetLayoutView="85" workbookViewId="0">
      <selection activeCell="C230" sqref="C230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4.83203125" style="4" bestFit="1" customWidth="1"/>
    <col min="8" max="12" width="15.6640625" style="4" customWidth="1"/>
    <col min="13" max="15" width="14.6640625" style="4" customWidth="1"/>
    <col min="16" max="16" width="24.83203125" style="4" bestFit="1" customWidth="1"/>
    <col min="17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8" t="s">
        <v>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9" t="s">
        <v>7</v>
      </c>
      <c r="G11" s="139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101</v>
      </c>
      <c r="H19" s="37" t="s">
        <v>10</v>
      </c>
      <c r="I19" s="37" t="s">
        <v>11</v>
      </c>
      <c r="J19" s="37" t="s">
        <v>12</v>
      </c>
      <c r="K19" s="37" t="str">
        <f>F12</f>
        <v>Diesel</v>
      </c>
      <c r="L19" s="37" t="s">
        <v>4</v>
      </c>
      <c r="M19" s="38" t="s">
        <v>14</v>
      </c>
      <c r="N19" s="12"/>
      <c r="O19" s="36" t="s">
        <v>3</v>
      </c>
      <c r="P19" s="37" t="s">
        <v>101</v>
      </c>
      <c r="Q19" s="37" t="s">
        <v>10</v>
      </c>
      <c r="R19" s="37" t="s">
        <v>11</v>
      </c>
      <c r="S19" s="37" t="s">
        <v>12</v>
      </c>
      <c r="T19" s="37" t="str">
        <f>K19</f>
        <v>Diesel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0.65568602342358484</v>
      </c>
      <c r="Q135" s="43">
        <v>8.387567388246317E-2</v>
      </c>
      <c r="R135" s="43">
        <v>8.5605211991969327E-2</v>
      </c>
      <c r="S135" s="43">
        <v>1.285905815651224E-2</v>
      </c>
      <c r="T135" s="43">
        <v>0.16197403254547038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0.66236164285808263</v>
      </c>
      <c r="Q136" s="43">
        <v>8.4274436356898477E-2</v>
      </c>
      <c r="R136" s="43">
        <v>8.6843370991597751E-2</v>
      </c>
      <c r="S136" s="43">
        <v>1.0273891530450422E-2</v>
      </c>
      <c r="T136" s="43">
        <v>0.15624665826297082</v>
      </c>
      <c r="U136" s="43">
        <v>1.0000000000000002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0.65684408601781075</v>
      </c>
      <c r="Q137" s="43">
        <v>8.4093518720260427E-2</v>
      </c>
      <c r="R137" s="43">
        <v>8.5968263670224421E-2</v>
      </c>
      <c r="S137" s="43">
        <v>9.5666877567443867E-3</v>
      </c>
      <c r="T137" s="43">
        <v>0.16352744383496018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8.6055703889861807E-2</v>
      </c>
      <c r="S138" s="43">
        <v>9.7806474804415389E-3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8.4251340820532317E-2</v>
      </c>
      <c r="R139" s="43">
        <v>8.696542246566788E-2</v>
      </c>
      <c r="S139" s="43">
        <v>8.8382841462081464E-3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0.65249919131062917</v>
      </c>
      <c r="Q140" s="43">
        <v>8.3807708207086953E-2</v>
      </c>
      <c r="R140" s="43">
        <v>8.6463375270498563E-2</v>
      </c>
      <c r="S140" s="43">
        <v>1.1446563876258321E-2</v>
      </c>
      <c r="T140" s="43">
        <v>0.16578316133552704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0.65235850168902765</v>
      </c>
      <c r="Q141" s="43">
        <v>8.3767838845100084E-2</v>
      </c>
      <c r="R141" s="43">
        <v>8.6607835604765412E-2</v>
      </c>
      <c r="S141" s="43">
        <v>1.2831258935902652E-2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0.65540297909551315</v>
      </c>
      <c r="Q142" s="43">
        <v>8.4094822676719458E-2</v>
      </c>
      <c r="R142" s="43">
        <v>8.7093956015489138E-2</v>
      </c>
      <c r="S142" s="43">
        <v>1.161364040839981E-2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0.65996806183455248</v>
      </c>
      <c r="Q143" s="43">
        <v>8.4026633381848834E-2</v>
      </c>
      <c r="R143" s="43">
        <v>8.7453083401262094E-2</v>
      </c>
      <c r="S143" s="43">
        <v>1.2454403099194275E-2</v>
      </c>
      <c r="T143" s="43">
        <v>0.15609781828314234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8.7616891637224026E-2</v>
      </c>
      <c r="S144" s="43">
        <v>1.3060802984274778E-2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8.4355582423199571E-2</v>
      </c>
      <c r="R145" s="43">
        <v>8.7759497801720224E-2</v>
      </c>
      <c r="S145" s="43">
        <v>1.2591198978908697E-2</v>
      </c>
      <c r="T145" s="43">
        <v>0.15425467876045984</v>
      </c>
      <c r="U145" s="43">
        <v>0.99999999999999989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8.7852543838209216E-2</v>
      </c>
      <c r="S146" s="43">
        <v>1.2009749116524273E-2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8.8579535590580877E-2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8.9161005237623242E-2</v>
      </c>
      <c r="S148" s="43">
        <v>1.2886570994782263E-2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8.5587836858725952E-2</v>
      </c>
      <c r="R149" s="43">
        <v>8.9212594621736072E-2</v>
      </c>
      <c r="S149" s="43">
        <v>1.1356207516370688E-2</v>
      </c>
      <c r="T149" s="43">
        <v>0.13839281245755053</v>
      </c>
      <c r="U149" s="43">
        <v>0.99999999999999989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8.8736589398371701E-2</v>
      </c>
      <c r="S150" s="43">
        <v>9.9919787627293331E-3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0.67165466957090048</v>
      </c>
      <c r="Q151" s="43">
        <v>8.5276896277818981E-2</v>
      </c>
      <c r="R151" s="43">
        <v>8.8628254804965917E-2</v>
      </c>
      <c r="S151" s="43">
        <v>1.0233726810149616E-2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0.67042123165096146</v>
      </c>
      <c r="Q152" s="43">
        <v>8.4828640307242423E-2</v>
      </c>
      <c r="R152" s="43">
        <v>8.7904550200323145E-2</v>
      </c>
      <c r="S152" s="43">
        <v>9.6925634058423679E-3</v>
      </c>
      <c r="T152" s="43">
        <v>0.14715301443563072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8.7839790452148542E-2</v>
      </c>
      <c r="S153" s="43">
        <v>6.9818800856716679E-3</v>
      </c>
      <c r="T153" s="43">
        <v>0.15251670915902737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0.67074803074497791</v>
      </c>
      <c r="Q154" s="43">
        <v>8.4869990314506927E-2</v>
      </c>
      <c r="R154" s="43">
        <v>8.8359524216788846E-2</v>
      </c>
      <c r="S154" s="43">
        <v>7.360592156057567E-3</v>
      </c>
      <c r="T154" s="43">
        <v>0.14866186256766886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0.67406199117959531</v>
      </c>
      <c r="Q155" s="43">
        <v>8.4642244076392037E-2</v>
      </c>
      <c r="R155" s="43">
        <v>8.8303803611636159E-2</v>
      </c>
      <c r="S155" s="43">
        <v>7.4796889163277038E-3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8.8081478641528099E-2</v>
      </c>
      <c r="S156" s="43">
        <v>6.5221601711069107E-3</v>
      </c>
      <c r="T156" s="43">
        <v>0.14930830149971933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0.66607356787368843</v>
      </c>
      <c r="Q157" s="43">
        <v>8.3806078825521352E-2</v>
      </c>
      <c r="R157" s="43">
        <v>8.733877295176562E-2</v>
      </c>
      <c r="S157" s="43">
        <v>8.8923520392325799E-3</v>
      </c>
      <c r="T157" s="43">
        <v>0.15388922830979196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0.66922332742214574</v>
      </c>
      <c r="Q158" s="43">
        <v>8.3796224804446914E-2</v>
      </c>
      <c r="R158" s="43">
        <v>8.7415570853849725E-2</v>
      </c>
      <c r="S158" s="43">
        <v>9.0157578166256882E-3</v>
      </c>
      <c r="T158" s="43">
        <v>0.15054911910293189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0.66432640419352673</v>
      </c>
      <c r="Q159" s="43">
        <v>8.3176682561511714E-2</v>
      </c>
      <c r="R159" s="43">
        <v>8.6688327715668104E-2</v>
      </c>
      <c r="S159" s="43">
        <v>8.3754400849895376E-3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8.2766606525183625E-2</v>
      </c>
      <c r="R160" s="43">
        <v>8.6502565914902685E-2</v>
      </c>
      <c r="S160" s="43">
        <v>9.5899781245145071E-3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0.66398678510366227</v>
      </c>
      <c r="Q161" s="43">
        <v>8.342012970489518E-2</v>
      </c>
      <c r="R161" s="43">
        <v>8.6576228317705992E-2</v>
      </c>
      <c r="S161" s="43">
        <v>8.9042720840163576E-3</v>
      </c>
      <c r="T161" s="43">
        <v>0.15711258478972015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0.66621688025345471</v>
      </c>
      <c r="Q162" s="43">
        <v>8.3783097835062867E-2</v>
      </c>
      <c r="R162" s="43">
        <v>8.7190233109481222E-2</v>
      </c>
      <c r="S162" s="43">
        <v>7.6742301322561338E-3</v>
      </c>
      <c r="T162" s="43">
        <v>0.15513555866974499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8.5585634168824955E-3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8.7081941947780184E-2</v>
      </c>
      <c r="S164" s="43">
        <v>8.5958194965673265E-3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8.772572417795238E-2</v>
      </c>
      <c r="S165" s="43">
        <v>7.6061182786406421E-3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8.8068197987518554E-2</v>
      </c>
      <c r="S166" s="43">
        <v>7.2551099599125158E-3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0.6732717743741059</v>
      </c>
      <c r="Q167" s="43">
        <v>8.4380650008477415E-2</v>
      </c>
      <c r="R167" s="43">
        <v>8.7704295171351032E-2</v>
      </c>
      <c r="S167" s="43">
        <v>6.5430597093652631E-3</v>
      </c>
      <c r="T167" s="43">
        <v>0.14810022073670046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0.6705536002585738</v>
      </c>
      <c r="Q168" s="43">
        <v>8.412261845628273E-2</v>
      </c>
      <c r="R168" s="43">
        <v>8.7188898449362923E-2</v>
      </c>
      <c r="S168" s="43">
        <v>5.9450082578536324E-3</v>
      </c>
      <c r="T168" s="43">
        <v>0.15218987457792707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0.6672545885442126</v>
      </c>
      <c r="Q169" s="43">
        <v>8.3790977857835361E-2</v>
      </c>
      <c r="R169" s="43">
        <v>8.7080979500805678E-2</v>
      </c>
      <c r="S169" s="43">
        <v>7.1671705392653837E-3</v>
      </c>
      <c r="T169" s="43">
        <v>0.1547062835578811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0.66797355011738546</v>
      </c>
      <c r="Q170" s="43">
        <v>8.3193798481879494E-2</v>
      </c>
      <c r="R170" s="43">
        <v>8.6875493070002016E-2</v>
      </c>
      <c r="S170" s="43">
        <v>7.5902514392236159E-3</v>
      </c>
      <c r="T170" s="43">
        <v>0.15436690689150939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0.66725464529161016</v>
      </c>
      <c r="Q171" s="43">
        <v>8.2858874770401103E-2</v>
      </c>
      <c r="R171" s="43">
        <v>8.6462648580226426E-2</v>
      </c>
      <c r="S171" s="43">
        <v>6.9030899922600027E-3</v>
      </c>
      <c r="T171" s="43">
        <v>0.1565207413655024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8.6591525683918508E-2</v>
      </c>
      <c r="S172" s="43">
        <v>9.1294823332739618E-3</v>
      </c>
      <c r="T172" s="43">
        <v>0.15743080390556097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0.66783691396228217</v>
      </c>
      <c r="Q173" s="43">
        <v>8.2946583933640863E-2</v>
      </c>
      <c r="R173" s="43">
        <v>8.6770987956989579E-2</v>
      </c>
      <c r="S173" s="43">
        <v>8.6886517625802719E-3</v>
      </c>
      <c r="T173" s="43">
        <v>0.15375686238450717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8.2946267059722106E-2</v>
      </c>
      <c r="R174" s="43">
        <v>8.6770656473019014E-2</v>
      </c>
      <c r="S174" s="43">
        <v>6.9960305369220713E-3</v>
      </c>
      <c r="T174" s="43">
        <v>0.15545268324973471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0.66339378931188719</v>
      </c>
      <c r="Q175" s="43">
        <v>8.2799826822900019E-2</v>
      </c>
      <c r="R175" s="43">
        <v>8.6272776627325201E-2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8.5340683482803922E-2</v>
      </c>
      <c r="S176" s="43">
        <v>6.6465817461363423E-3</v>
      </c>
      <c r="T176" s="43">
        <v>0.16744797920579096</v>
      </c>
      <c r="U176" s="43">
        <v>0.99999999999999978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8.4736376970218463E-2</v>
      </c>
      <c r="S177" s="43">
        <v>5.8834507414335718E-3</v>
      </c>
      <c r="T177" s="43">
        <v>0.16734373126903976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8.2527975442006032E-2</v>
      </c>
      <c r="R178" s="43">
        <v>8.5004499337049746E-2</v>
      </c>
      <c r="S178" s="43">
        <v>6.976975366187313E-3</v>
      </c>
      <c r="T178" s="43">
        <v>0.16709882545231039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8.1741199835588862E-2</v>
      </c>
      <c r="R179" s="43">
        <v>8.4444350787220623E-2</v>
      </c>
      <c r="S179" s="43">
        <v>7.5980783840103499E-3</v>
      </c>
      <c r="T179" s="43">
        <v>0.16569892141119533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0.66002294744887058</v>
      </c>
      <c r="Q180" s="43">
        <v>8.1441405707150485E-2</v>
      </c>
      <c r="R180" s="43">
        <v>8.4924523536170957E-2</v>
      </c>
      <c r="S180" s="43">
        <v>6.3820089994172293E-3</v>
      </c>
      <c r="T180" s="43">
        <v>0.16722911430839069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0.65489236393221506</v>
      </c>
      <c r="Q181" s="43">
        <v>8.1045077045068914E-2</v>
      </c>
      <c r="R181" s="43">
        <v>8.4649496794953191E-2</v>
      </c>
      <c r="S181" s="43">
        <v>6.7691166710247162E-3</v>
      </c>
      <c r="T181" s="43">
        <v>0.17264394555673812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0.65714932200512788</v>
      </c>
      <c r="Q182" s="43">
        <v>8.0728561106144958E-2</v>
      </c>
      <c r="R182" s="43">
        <v>8.4565932083365256E-2</v>
      </c>
      <c r="S182" s="43">
        <v>6.8715058217158308E-3</v>
      </c>
      <c r="T182" s="43">
        <v>0.17068467898364612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0.66444112911510655</v>
      </c>
      <c r="Q183" s="43">
        <v>8.1385201037388402E-2</v>
      </c>
      <c r="R183" s="43">
        <v>8.5348681937564189E-2</v>
      </c>
      <c r="S183" s="43">
        <v>6.9477528683599063E-3</v>
      </c>
      <c r="T183" s="43">
        <v>0.16187723504158111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0.66614031373671712</v>
      </c>
      <c r="Q184" s="43">
        <v>8.1753158776274093E-2</v>
      </c>
      <c r="R184" s="43">
        <v>8.5319164589637939E-2</v>
      </c>
      <c r="S184" s="43">
        <v>7.5183395379177188E-3</v>
      </c>
      <c r="T184" s="43">
        <v>0.15926902335945312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0.66523853175897885</v>
      </c>
      <c r="Q185" s="43">
        <v>8.168063428822156E-2</v>
      </c>
      <c r="R185" s="43">
        <v>8.5075225122905246E-2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0.66244429175199038</v>
      </c>
      <c r="Q186" s="43">
        <v>8.1416668507137607E-2</v>
      </c>
      <c r="R186" s="43">
        <v>8.4799652732336792E-2</v>
      </c>
      <c r="S186" s="43">
        <v>6.0206690678915832E-3</v>
      </c>
      <c r="T186" s="43">
        <v>0.16531871794064376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0.66116964650439036</v>
      </c>
      <c r="Q187" s="43">
        <v>8.1496919898768075E-2</v>
      </c>
      <c r="R187" s="43">
        <v>8.5289418435229011E-2</v>
      </c>
      <c r="S187" s="43">
        <v>6.4461086874541369E-3</v>
      </c>
      <c r="T187" s="43">
        <v>0.16559790647415845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0.66045793848430012</v>
      </c>
      <c r="Q188" s="43">
        <v>8.1211230602903361E-2</v>
      </c>
      <c r="R188" s="43">
        <v>8.5154278845345127E-2</v>
      </c>
      <c r="S188" s="43">
        <v>6.2117847193209289E-3</v>
      </c>
      <c r="T188" s="43">
        <v>0.16696476734813043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0.66661792288537369</v>
      </c>
      <c r="Q189" s="43">
        <v>8.1809666521285684E-2</v>
      </c>
      <c r="R189" s="43">
        <v>8.6277173983827657E-2</v>
      </c>
      <c r="S189" s="43">
        <v>4.2898091264725463E-3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0.66618642964781061</v>
      </c>
      <c r="Q190" s="43">
        <v>8.2233427695558858E-2</v>
      </c>
      <c r="R190" s="43">
        <v>8.5728634572764459E-2</v>
      </c>
      <c r="S190" s="43">
        <v>3.2977172215436024E-3</v>
      </c>
      <c r="T190" s="43">
        <v>0.16255379086232258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0.67036548745657532</v>
      </c>
      <c r="Q191" s="43">
        <v>8.1711664236523651E-2</v>
      </c>
      <c r="R191" s="43">
        <v>8.5269454531981398E-2</v>
      </c>
      <c r="S191" s="43">
        <v>2.3026546067360099E-3</v>
      </c>
      <c r="T191" s="43">
        <v>0.16035073916818357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0.66681723525624947</v>
      </c>
      <c r="Q192" s="43">
        <v>8.1121492921999258E-2</v>
      </c>
      <c r="R192" s="43">
        <v>8.4655167246733512E-2</v>
      </c>
      <c r="S192" s="43">
        <v>2.8358158270479928E-3</v>
      </c>
      <c r="T192" s="43">
        <v>0.16457028874796983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0.66663083976869586</v>
      </c>
      <c r="Q193" s="43">
        <v>8.1414069956114332E-2</v>
      </c>
      <c r="R193" s="43">
        <v>8.4468594044198764E-2</v>
      </c>
      <c r="S193" s="43">
        <v>3.7073379407609021E-3</v>
      </c>
      <c r="T193" s="43">
        <v>0.16377915829023024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157.25980066445183</v>
      </c>
      <c r="L194" s="39">
        <v>115.49528725236792</v>
      </c>
      <c r="M194" s="42">
        <f t="shared" si="2"/>
        <v>1.1857294875796676E-3</v>
      </c>
      <c r="N194" s="12"/>
      <c r="O194" s="23">
        <v>43831</v>
      </c>
      <c r="P194" s="43">
        <v>0.66970688406760448</v>
      </c>
      <c r="Q194" s="43">
        <v>8.1160209436050706E-2</v>
      </c>
      <c r="R194" s="43">
        <v>8.4531272357225087E-2</v>
      </c>
      <c r="S194" s="43">
        <v>2.5049349023953137E-3</v>
      </c>
      <c r="T194" s="43">
        <v>0.1620966992367244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159.85913621262461</v>
      </c>
      <c r="L195" s="39">
        <v>115.95946691988824</v>
      </c>
      <c r="M195" s="42">
        <f t="shared" si="2"/>
        <v>4.0190355690101764E-3</v>
      </c>
      <c r="N195" s="12"/>
      <c r="O195" s="23">
        <v>43862</v>
      </c>
      <c r="P195" s="43">
        <v>0.66702608251651296</v>
      </c>
      <c r="Q195" s="43">
        <v>8.0678519809759236E-2</v>
      </c>
      <c r="R195" s="43">
        <v>8.4273930730785374E-2</v>
      </c>
      <c r="S195" s="43">
        <v>3.9050730458435753E-3</v>
      </c>
      <c r="T195" s="43">
        <v>0.16411639389709881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165.49102990033222</v>
      </c>
      <c r="L196" s="39">
        <v>116.63554041701701</v>
      </c>
      <c r="M196" s="42">
        <f t="shared" si="2"/>
        <v>5.8302570293449207E-3</v>
      </c>
      <c r="N196" s="12"/>
      <c r="O196" s="23">
        <v>43891</v>
      </c>
      <c r="P196" s="43">
        <v>0.66315969106609673</v>
      </c>
      <c r="Q196" s="43">
        <v>8.0288820132957489E-2</v>
      </c>
      <c r="R196" s="43">
        <v>8.4510506388186274E-2</v>
      </c>
      <c r="S196" s="43">
        <v>3.1275190470212411E-3</v>
      </c>
      <c r="T196" s="43">
        <v>0.16891346336573826</v>
      </c>
      <c r="U196" s="43">
        <v>1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156.10454042081949</v>
      </c>
      <c r="L197" s="39">
        <v>115.67789442141988</v>
      </c>
      <c r="M197" s="42">
        <f t="shared" si="2"/>
        <v>-8.2105848026525763E-3</v>
      </c>
      <c r="N197" s="12"/>
      <c r="O197" s="23">
        <v>43922</v>
      </c>
      <c r="P197" s="43">
        <v>0.67154428352818785</v>
      </c>
      <c r="Q197" s="43">
        <v>8.1425069435471467E-2</v>
      </c>
      <c r="R197" s="43">
        <v>8.5291361265947663E-2</v>
      </c>
      <c r="S197" s="43">
        <v>1.0873828932584804E-3</v>
      </c>
      <c r="T197" s="43">
        <v>0.16065190287713452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145.70719822812848</v>
      </c>
      <c r="L198" s="39">
        <v>114.87188483156237</v>
      </c>
      <c r="M198" s="42">
        <f t="shared" si="2"/>
        <v>-6.9677062665161049E-3</v>
      </c>
      <c r="N198" s="12"/>
      <c r="O198" s="23">
        <v>43952</v>
      </c>
      <c r="P198" s="43">
        <v>0.67625623835796522</v>
      </c>
      <c r="Q198" s="43">
        <v>8.1758954937528855E-2</v>
      </c>
      <c r="R198" s="43">
        <v>8.6053415927102722E-2</v>
      </c>
      <c r="S198" s="43">
        <v>4.9275567879733372E-3</v>
      </c>
      <c r="T198" s="43">
        <v>0.1510038339894299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133.57696566998894</v>
      </c>
      <c r="L199" s="39">
        <v>113.2929315868731</v>
      </c>
      <c r="M199" s="42">
        <f t="shared" si="2"/>
        <v>-1.3745341142478051E-2</v>
      </c>
      <c r="N199" s="12"/>
      <c r="O199" s="23">
        <v>43983</v>
      </c>
      <c r="P199" s="43">
        <v>0.68568115981458677</v>
      </c>
      <c r="Q199" s="43">
        <v>8.2818171861950576E-2</v>
      </c>
      <c r="R199" s="43">
        <v>8.7252734528815351E-2</v>
      </c>
      <c r="S199" s="43">
        <v>3.8859579866150676E-3</v>
      </c>
      <c r="T199" s="43">
        <v>0.14036197580803222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127.22303433001107</v>
      </c>
      <c r="L200" s="39">
        <v>112.72071229548855</v>
      </c>
      <c r="M200" s="42">
        <f t="shared" si="2"/>
        <v>-5.0507942849529197E-3</v>
      </c>
      <c r="N200" s="12"/>
      <c r="O200" s="23">
        <v>44013</v>
      </c>
      <c r="P200" s="43">
        <v>0.69213250093532108</v>
      </c>
      <c r="Q200" s="43">
        <v>8.3157935319879805E-2</v>
      </c>
      <c r="R200" s="43">
        <v>8.7779028204528931E-2</v>
      </c>
      <c r="S200" s="43">
        <v>2.566592866643977E-3</v>
      </c>
      <c r="T200" s="43">
        <v>0.13436394267362603</v>
      </c>
      <c r="U200" s="43">
        <v>0.99999999999999989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133.57696566998894</v>
      </c>
      <c r="L201" s="39">
        <v>113.49243885353881</v>
      </c>
      <c r="M201" s="42">
        <f t="shared" si="2"/>
        <v>6.8463598422554561E-3</v>
      </c>
      <c r="N201" s="12"/>
      <c r="O201" s="23">
        <v>44044</v>
      </c>
      <c r="P201" s="43">
        <v>0.68742613425523913</v>
      </c>
      <c r="Q201" s="43">
        <v>8.2672586594197614E-2</v>
      </c>
      <c r="R201" s="43">
        <v>8.7347735973605567E-2</v>
      </c>
      <c r="S201" s="43">
        <v>2.4383083361662994E-3</v>
      </c>
      <c r="T201" s="43">
        <v>0.14011523484079125</v>
      </c>
      <c r="U201" s="43">
        <v>0.99999999999999989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138.19800664451827</v>
      </c>
      <c r="L202" s="39">
        <v>114.07119691049098</v>
      </c>
      <c r="M202" s="42">
        <f t="shared" si="2"/>
        <v>5.0995296497156062E-3</v>
      </c>
      <c r="N202" s="12"/>
      <c r="O202" s="23">
        <v>44075</v>
      </c>
      <c r="P202" s="43">
        <v>0.68393837025753268</v>
      </c>
      <c r="Q202" s="43">
        <v>8.2890755493168947E-2</v>
      </c>
      <c r="R202" s="43">
        <v>8.7069311562779278E-2</v>
      </c>
      <c r="S202" s="43">
        <v>1.87458783443128E-3</v>
      </c>
      <c r="T202" s="43">
        <v>0.14422697485208777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138.19800664451827</v>
      </c>
      <c r="L203" s="39">
        <v>114.34913890532042</v>
      </c>
      <c r="M203" s="42">
        <f t="shared" si="2"/>
        <v>2.4365659549230312E-3</v>
      </c>
      <c r="N203" s="12"/>
      <c r="O203" s="23">
        <v>44105</v>
      </c>
      <c r="P203" s="43">
        <v>0.6842281085510119</v>
      </c>
      <c r="Q203" s="43">
        <v>8.2371241931363609E-2</v>
      </c>
      <c r="R203" s="43">
        <v>8.7104198420107692E-2</v>
      </c>
      <c r="S203" s="43">
        <v>2.420040608942024E-3</v>
      </c>
      <c r="T203" s="43">
        <v>0.14387641048857477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135.02104097452934</v>
      </c>
      <c r="L204" s="39">
        <v>113.86439011534036</v>
      </c>
      <c r="M204" s="42">
        <f t="shared" si="2"/>
        <v>-4.2391993032970809E-3</v>
      </c>
      <c r="N204" s="12"/>
      <c r="O204" s="23">
        <v>44136</v>
      </c>
      <c r="P204" s="43">
        <v>0.68714103635358892</v>
      </c>
      <c r="Q204" s="43">
        <v>8.2642069212810421E-2</v>
      </c>
      <c r="R204" s="43">
        <v>8.7392498868329296E-2</v>
      </c>
      <c r="S204" s="43">
        <v>1.6570522627126344E-3</v>
      </c>
      <c r="T204" s="43">
        <v>0.14116734330255876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134.73222591362128</v>
      </c>
      <c r="L205" s="39">
        <v>113.74134760862323</v>
      </c>
      <c r="M205" s="42">
        <f t="shared" si="2"/>
        <v>-1.0806056800768404E-3</v>
      </c>
      <c r="N205" s="12"/>
      <c r="O205" s="23">
        <v>44166</v>
      </c>
      <c r="P205" s="43">
        <v>0.68788436810900366</v>
      </c>
      <c r="Q205" s="43">
        <v>8.2891336882009184E-2</v>
      </c>
      <c r="R205" s="43">
        <v>8.7321812102265695E-2</v>
      </c>
      <c r="S205" s="43">
        <v>8.8471723725190793E-4</v>
      </c>
      <c r="T205" s="43">
        <v>0.14101776566946975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135.02104097452934</v>
      </c>
      <c r="L206" s="39">
        <v>114.33872793080045</v>
      </c>
      <c r="M206" s="42">
        <f t="shared" si="2"/>
        <v>5.2520946404888136E-3</v>
      </c>
      <c r="N206" s="12"/>
      <c r="O206" s="23">
        <v>44197</v>
      </c>
      <c r="P206" s="43">
        <v>0.68819506295295807</v>
      </c>
      <c r="Q206" s="43">
        <v>8.2378742145127096E-2</v>
      </c>
      <c r="R206" s="43">
        <v>8.7194310841825134E-2</v>
      </c>
      <c r="S206" s="43">
        <v>1.6501779291895782E-3</v>
      </c>
      <c r="T206" s="43">
        <v>0.14058170613090012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142.38582502768548</v>
      </c>
      <c r="L207" s="39">
        <v>114.96785702200084</v>
      </c>
      <c r="M207" s="42">
        <f t="shared" si="2"/>
        <v>5.502327186822864E-3</v>
      </c>
      <c r="N207" s="12"/>
      <c r="O207" s="23">
        <v>44228</v>
      </c>
      <c r="P207" s="43">
        <v>0.6844291100532589</v>
      </c>
      <c r="Q207" s="43">
        <v>8.1769785709414011E-2</v>
      </c>
      <c r="R207" s="43">
        <v>8.6471970007371973E-2</v>
      </c>
      <c r="S207" s="43">
        <v>-1.0940985313655233E-4</v>
      </c>
      <c r="T207" s="43">
        <v>0.14743854408309159</v>
      </c>
      <c r="U207" s="43">
        <v>0.99999999999999978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145.56279069767442</v>
      </c>
      <c r="L208" s="39">
        <v>115.65629152022137</v>
      </c>
      <c r="M208" s="42">
        <f t="shared" si="2"/>
        <v>5.9880606288833516E-3</v>
      </c>
      <c r="N208" s="12"/>
      <c r="O208" s="23">
        <v>44256</v>
      </c>
      <c r="P208" s="43">
        <v>0.68035510245061448</v>
      </c>
      <c r="Q208" s="43">
        <v>8.1440278445781028E-2</v>
      </c>
      <c r="R208" s="43">
        <v>8.6850948210955362E-2</v>
      </c>
      <c r="S208" s="43">
        <v>1.5226204006379383E-3</v>
      </c>
      <c r="T208" s="43">
        <v>0.14983105049201115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151.77231450719822</v>
      </c>
      <c r="L209" s="39">
        <v>117.04269769478231</v>
      </c>
      <c r="M209" s="42">
        <f t="shared" si="2"/>
        <v>1.1987295773862261E-2</v>
      </c>
      <c r="N209" s="12"/>
      <c r="O209" s="23">
        <v>44287</v>
      </c>
      <c r="P209" s="43">
        <v>0.67515692479486178</v>
      </c>
      <c r="Q209" s="43">
        <v>8.094166856850106E-2</v>
      </c>
      <c r="R209" s="43">
        <v>8.5982737782553137E-2</v>
      </c>
      <c r="S209" s="43">
        <v>3.5465206099837381E-3</v>
      </c>
      <c r="T209" s="43">
        <v>0.15437214824410037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157.1153931339978</v>
      </c>
      <c r="L210" s="39">
        <v>117.88261404066569</v>
      </c>
      <c r="M210" s="42">
        <f t="shared" si="2"/>
        <v>7.1761533391316856E-3</v>
      </c>
      <c r="N210" s="12"/>
      <c r="O210" s="23">
        <v>44317</v>
      </c>
      <c r="P210" s="43">
        <v>0.67034641612242996</v>
      </c>
      <c r="Q210" s="43">
        <v>8.04420829905413E-2</v>
      </c>
      <c r="R210" s="43">
        <v>8.5848372706085654E-2</v>
      </c>
      <c r="S210" s="43">
        <v>4.6950020917073485E-3</v>
      </c>
      <c r="T210" s="43">
        <v>0.15866812608923586</v>
      </c>
      <c r="U210" s="43">
        <v>1.0000000000000002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154.0828349944629</v>
      </c>
      <c r="L211" s="39">
        <v>117.52325873951577</v>
      </c>
      <c r="M211" s="42">
        <f t="shared" si="2"/>
        <v>-3.0484164613617803E-3</v>
      </c>
      <c r="N211" s="12"/>
      <c r="O211" s="23">
        <v>44348</v>
      </c>
      <c r="P211" s="43">
        <v>0.67239615964404509</v>
      </c>
      <c r="Q211" s="43">
        <v>8.0997499817522398E-2</v>
      </c>
      <c r="R211" s="43">
        <v>8.6350737673659334E-2</v>
      </c>
      <c r="S211" s="43">
        <v>4.1742038384347683E-3</v>
      </c>
      <c r="T211" s="43">
        <v>0.15608139902633833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157.25980066445183</v>
      </c>
      <c r="L212" s="39">
        <v>118.60971933724922</v>
      </c>
      <c r="M212" s="42">
        <f t="shared" si="2"/>
        <v>9.2446432254020827E-3</v>
      </c>
      <c r="N212" s="12"/>
      <c r="O212" s="23">
        <v>44378</v>
      </c>
      <c r="P212" s="43">
        <v>0.6709420997563591</v>
      </c>
      <c r="Q212" s="43">
        <v>8.0408871506089913E-2</v>
      </c>
      <c r="R212" s="43">
        <v>8.571821215781078E-2</v>
      </c>
      <c r="S212" s="43">
        <v>5.090422507357255E-3</v>
      </c>
      <c r="T212" s="43">
        <v>0.15784039407238307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161.15880398671095</v>
      </c>
      <c r="L213" s="39">
        <v>119.02629947809577</v>
      </c>
      <c r="M213" s="42">
        <f t="shared" si="2"/>
        <v>3.5121922821692575E-3</v>
      </c>
      <c r="N213" s="12"/>
      <c r="O213" s="23">
        <v>44409</v>
      </c>
      <c r="P213" s="43">
        <v>0.66859386952789746</v>
      </c>
      <c r="Q213" s="43">
        <v>8.0203833102833799E-2</v>
      </c>
      <c r="R213" s="43">
        <v>8.5576096467339158E-2</v>
      </c>
      <c r="S213" s="43">
        <v>4.4385307205965464E-3</v>
      </c>
      <c r="T213" s="43">
        <v>0.16118767018133306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164.48017718715394</v>
      </c>
      <c r="L214" s="39">
        <v>119.43184690428359</v>
      </c>
      <c r="M214" s="42">
        <f t="shared" ref="M214:M277" si="3">IF(L214="","",L214/L213-1)</f>
        <v>3.4072085578233935E-3</v>
      </c>
      <c r="N214" s="12"/>
      <c r="O214" s="23">
        <v>44440</v>
      </c>
      <c r="P214" s="43">
        <v>0.66632356617096034</v>
      </c>
      <c r="Q214" s="43">
        <v>8.0464366445566204E-2</v>
      </c>
      <c r="R214" s="43">
        <v>8.536418761520348E-2</v>
      </c>
      <c r="S214" s="43">
        <v>3.8968568023940858E-3</v>
      </c>
      <c r="T214" s="43">
        <v>0.16395102296587599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163.90254706533776</v>
      </c>
      <c r="L215" s="39">
        <v>120.23852615706713</v>
      </c>
      <c r="M215" s="42">
        <f t="shared" si="3"/>
        <v>6.7543061058918941E-3</v>
      </c>
      <c r="N215" s="12"/>
      <c r="O215" s="23">
        <v>44470</v>
      </c>
      <c r="P215" s="43">
        <v>0.66881519726972816</v>
      </c>
      <c r="Q215" s="43">
        <v>7.9773302683314479E-2</v>
      </c>
      <c r="R215" s="43">
        <v>8.4947777663077997E-2</v>
      </c>
      <c r="S215" s="43">
        <v>4.1845544033930889E-3</v>
      </c>
      <c r="T215" s="43">
        <v>0.16227916798048619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167.94595791805094</v>
      </c>
      <c r="L216" s="39">
        <v>120.86643200403307</v>
      </c>
      <c r="M216" s="42">
        <f t="shared" si="3"/>
        <v>5.2221685264648432E-3</v>
      </c>
      <c r="N216" s="12"/>
      <c r="O216" s="23">
        <v>44501</v>
      </c>
      <c r="P216" s="43">
        <v>0.66534067613145764</v>
      </c>
      <c r="Q216" s="43">
        <v>7.9584542306030112E-2</v>
      </c>
      <c r="R216" s="43">
        <v>8.4972927691467179E-2</v>
      </c>
      <c r="S216" s="43">
        <v>4.6831674143418831E-3</v>
      </c>
      <c r="T216" s="43">
        <v>0.16541868645670324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183.25315614617941</v>
      </c>
      <c r="L217" s="39">
        <v>122.87693223945698</v>
      </c>
      <c r="M217" s="42">
        <f t="shared" si="3"/>
        <v>1.6634066234012979E-2</v>
      </c>
      <c r="N217" s="12"/>
      <c r="O217" s="23">
        <v>44531</v>
      </c>
      <c r="P217" s="43">
        <v>0.65445443766814215</v>
      </c>
      <c r="Q217" s="43">
        <v>7.9022297029274033E-2</v>
      </c>
      <c r="R217" s="43">
        <v>8.3964963149440811E-2</v>
      </c>
      <c r="S217" s="43">
        <v>5.0160122817579991E-3</v>
      </c>
      <c r="T217" s="43">
        <v>0.17754228987138509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184.55282392026578</v>
      </c>
      <c r="L218" s="39">
        <v>123.40793614752445</v>
      </c>
      <c r="M218" s="42">
        <f t="shared" si="3"/>
        <v>4.3214287530606299E-3</v>
      </c>
      <c r="N218" s="12"/>
      <c r="O218" s="23">
        <v>44562</v>
      </c>
      <c r="P218" s="43">
        <v>0.65525612982594539</v>
      </c>
      <c r="Q218" s="43">
        <v>7.8903294806848739E-2</v>
      </c>
      <c r="R218" s="43">
        <v>8.3527534039629231E-2</v>
      </c>
      <c r="S218" s="43">
        <v>4.2809393243633019E-3</v>
      </c>
      <c r="T218" s="43">
        <v>0.17803210200321337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178.34330011074198</v>
      </c>
      <c r="L219" s="39">
        <v>122.83057063615094</v>
      </c>
      <c r="M219" s="42">
        <f t="shared" si="3"/>
        <v>-4.6785120098218336E-3</v>
      </c>
      <c r="N219" s="12"/>
      <c r="O219" s="23">
        <v>44593</v>
      </c>
      <c r="P219" s="43">
        <v>0.65833616347325508</v>
      </c>
      <c r="Q219" s="43">
        <v>7.8904085799029883E-2</v>
      </c>
      <c r="R219" s="43">
        <v>8.437915361072143E-2</v>
      </c>
      <c r="S219" s="43">
        <v>5.5299367209725846E-3</v>
      </c>
      <c r="T219" s="43">
        <v>0.17285066039602109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184.40841638981175</v>
      </c>
      <c r="L220" s="39">
        <v>124.16274130176751</v>
      </c>
      <c r="M220" s="42">
        <f t="shared" si="3"/>
        <v>1.0845595349082471E-2</v>
      </c>
      <c r="N220" s="12"/>
      <c r="O220" s="23">
        <v>44621</v>
      </c>
      <c r="P220" s="43">
        <v>0.65127272305708295</v>
      </c>
      <c r="Q220" s="43">
        <v>7.9155875833432879E-2</v>
      </c>
      <c r="R220" s="43">
        <v>8.5668518418555328E-2</v>
      </c>
      <c r="S220" s="43">
        <v>7.0915246830294786E-3</v>
      </c>
      <c r="T220" s="43">
        <v>0.17681135800789946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192.63964562569214</v>
      </c>
      <c r="L221" s="39">
        <v>125.87533793282554</v>
      </c>
      <c r="M221" s="42">
        <f t="shared" si="3"/>
        <v>1.3793160597958432E-2</v>
      </c>
      <c r="N221" s="12"/>
      <c r="O221" s="23">
        <v>44652</v>
      </c>
      <c r="P221" s="43">
        <v>0.64374187867189703</v>
      </c>
      <c r="Q221" s="43">
        <v>7.8873433347324565E-2</v>
      </c>
      <c r="R221" s="43">
        <v>8.4801552597409444E-2</v>
      </c>
      <c r="S221" s="43">
        <v>1.0392632282958003E-2</v>
      </c>
      <c r="T221" s="43">
        <v>0.18219050310041099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225.85337763012183</v>
      </c>
      <c r="L222" s="39">
        <v>130.16336141122974</v>
      </c>
      <c r="M222" s="42">
        <f t="shared" si="3"/>
        <v>3.4065636278113098E-2</v>
      </c>
      <c r="N222" s="12"/>
      <c r="O222" s="23">
        <v>44682</v>
      </c>
      <c r="P222" s="43">
        <v>0.62253483346463512</v>
      </c>
      <c r="Q222" s="43">
        <v>7.676401719019034E-2</v>
      </c>
      <c r="R222" s="43">
        <v>8.2152281368970903E-2</v>
      </c>
      <c r="S222" s="43">
        <v>1.1983006667638118E-2</v>
      </c>
      <c r="T222" s="43">
        <v>0.20656586130856563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224.1204872646733</v>
      </c>
      <c r="L223" s="39">
        <v>130.74571637608227</v>
      </c>
      <c r="M223" s="42">
        <f t="shared" si="3"/>
        <v>4.4740313905438089E-3</v>
      </c>
      <c r="N223" s="12"/>
      <c r="O223" s="23">
        <v>44713</v>
      </c>
      <c r="P223" s="43">
        <v>0.61976199882721605</v>
      </c>
      <c r="Q223" s="43">
        <v>7.7673783689984205E-2</v>
      </c>
      <c r="R223" s="43">
        <v>8.3295605348415597E-2</v>
      </c>
      <c r="S223" s="43">
        <v>1.520066154925565E-2</v>
      </c>
      <c r="T223" s="43">
        <v>0.2040679505851285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235.38427464008859</v>
      </c>
      <c r="L224" s="39">
        <v>132.91404464500877</v>
      </c>
      <c r="M224" s="42">
        <f t="shared" si="3"/>
        <v>1.6584315945689765E-2</v>
      </c>
      <c r="N224" s="12"/>
      <c r="O224" s="23">
        <v>44743</v>
      </c>
      <c r="P224" s="43">
        <v>0.6125904387729757</v>
      </c>
      <c r="Q224" s="43">
        <v>7.7090666270993549E-2</v>
      </c>
      <c r="R224" s="43">
        <v>8.2078132687589525E-2</v>
      </c>
      <c r="S224" s="43">
        <v>1.7413249404805806E-2</v>
      </c>
      <c r="T224" s="43">
        <v>0.21082751286363544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260.22236987818383</v>
      </c>
      <c r="L225" s="39">
        <v>136.28907741092229</v>
      </c>
      <c r="M225" s="42">
        <f t="shared" si="3"/>
        <v>2.5392596959393332E-2</v>
      </c>
      <c r="N225" s="12"/>
      <c r="O225" s="23">
        <v>44774</v>
      </c>
      <c r="P225" s="43">
        <v>0.59742038375300943</v>
      </c>
      <c r="Q225" s="43">
        <v>7.5781995478312741E-2</v>
      </c>
      <c r="R225" s="43">
        <v>8.039029466595532E-2</v>
      </c>
      <c r="S225" s="43">
        <v>1.9104785463145212E-2</v>
      </c>
      <c r="T225" s="43">
        <v>0.22730254063957719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248.52535991140641</v>
      </c>
      <c r="L226" s="39">
        <v>134.90429434343835</v>
      </c>
      <c r="M226" s="42">
        <f t="shared" si="3"/>
        <v>-1.0160631312432389E-2</v>
      </c>
      <c r="N226" s="12"/>
      <c r="O226" s="23">
        <v>44805</v>
      </c>
      <c r="P226" s="43">
        <v>0.60355286185993173</v>
      </c>
      <c r="Q226" s="43">
        <v>7.7436017845750979E-2</v>
      </c>
      <c r="R226" s="43">
        <v>8.1981679289876416E-2</v>
      </c>
      <c r="S226" s="43">
        <v>1.7715797103048141E-2</v>
      </c>
      <c r="T226" s="43">
        <v>0.21931364390139285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230.76323366555928</v>
      </c>
      <c r="L227" s="39">
        <v>134.360891406886</v>
      </c>
      <c r="M227" s="42">
        <f t="shared" si="3"/>
        <v>-4.0280625549914406E-3</v>
      </c>
      <c r="N227" s="12"/>
      <c r="O227" s="23">
        <v>44835</v>
      </c>
      <c r="P227" s="43">
        <v>0.61139337686629869</v>
      </c>
      <c r="Q227" s="43">
        <v>7.7749196472743518E-2</v>
      </c>
      <c r="R227" s="43">
        <v>8.2802785674864043E-2</v>
      </c>
      <c r="S227" s="43">
        <v>2.3591770548437016E-2</v>
      </c>
      <c r="T227" s="43">
        <v>0.20446287043765676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232.35171650055372</v>
      </c>
      <c r="L228" s="39">
        <v>135.57627280042649</v>
      </c>
      <c r="M228" s="42">
        <f t="shared" si="3"/>
        <v>9.0456484830838679E-3</v>
      </c>
      <c r="N228" s="12"/>
      <c r="O228" s="23">
        <v>44866</v>
      </c>
      <c r="P228" s="43">
        <v>0.60591250533156471</v>
      </c>
      <c r="Q228" s="43">
        <v>7.8058112788127534E-2</v>
      </c>
      <c r="R228" s="43">
        <v>8.2129803130954901E-2</v>
      </c>
      <c r="S228" s="43">
        <v>2.9874803177182961E-2</v>
      </c>
      <c r="T228" s="43">
        <v>0.20402477557216989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252.13554817275747</v>
      </c>
      <c r="L229" s="39">
        <v>138.0366608161998</v>
      </c>
      <c r="M229" s="42">
        <f t="shared" si="3"/>
        <v>1.8147629854045944E-2</v>
      </c>
      <c r="N229" s="12"/>
      <c r="O229" s="23">
        <v>44896</v>
      </c>
      <c r="P229" s="43">
        <v>0.59511262175056456</v>
      </c>
      <c r="Q229" s="43">
        <v>7.7457171522052712E-2</v>
      </c>
      <c r="R229" s="43">
        <v>8.2095430510945575E-2</v>
      </c>
      <c r="S229" s="43">
        <v>2.7884306828449914E-2</v>
      </c>
      <c r="T229" s="43">
        <v>0.21745046938798726</v>
      </c>
      <c r="U229" s="43">
        <v>1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232.92934662236991</v>
      </c>
      <c r="L230" s="39">
        <v>135.99397395594633</v>
      </c>
      <c r="M230" s="42">
        <f t="shared" si="3"/>
        <v>-1.4798147449925469E-2</v>
      </c>
      <c r="N230" s="12"/>
      <c r="O230" s="23">
        <v>44927</v>
      </c>
      <c r="P230" s="43">
        <v>0.60815507487968612</v>
      </c>
      <c r="Q230" s="43">
        <v>7.7952068305154498E-2</v>
      </c>
      <c r="R230" s="43">
        <v>8.3535823432280595E-2</v>
      </c>
      <c r="S230" s="43">
        <v>2.6453262391574223E-2</v>
      </c>
      <c r="T230" s="43">
        <v>0.20390377099130447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208.95769656699889</v>
      </c>
      <c r="L231" s="39">
        <v>133.67715512445682</v>
      </c>
      <c r="M231" s="42">
        <f t="shared" si="3"/>
        <v>-1.7036187443423167E-2</v>
      </c>
      <c r="N231" s="12"/>
      <c r="O231" s="23">
        <v>44958</v>
      </c>
      <c r="P231" s="43">
        <v>0.61869528370321603</v>
      </c>
      <c r="Q231" s="43">
        <v>7.8827000026330959E-2</v>
      </c>
      <c r="R231" s="43">
        <v>8.5053912807556087E-2</v>
      </c>
      <c r="S231" s="43">
        <v>3.1334293742137559E-2</v>
      </c>
      <c r="T231" s="43">
        <v>0.18608950972075933</v>
      </c>
      <c r="U231" s="43">
        <v>0.99999999999999989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217.7665559246955</v>
      </c>
      <c r="L232" s="39">
        <v>134.84297792753799</v>
      </c>
      <c r="M232" s="42">
        <f t="shared" si="3"/>
        <v>8.7211820299120113E-3</v>
      </c>
      <c r="N232" s="12"/>
      <c r="O232" s="23">
        <v>44986</v>
      </c>
      <c r="P232" s="43">
        <v>0.61334618001991126</v>
      </c>
      <c r="Q232" s="43">
        <v>7.8482603664661324E-2</v>
      </c>
      <c r="R232" s="43">
        <v>8.5503196198074602E-2</v>
      </c>
      <c r="S232" s="43">
        <v>3.0410400258448819E-2</v>
      </c>
      <c r="T232" s="43">
        <v>0.19225761985890399</v>
      </c>
      <c r="U232" s="43">
        <v>0.99999999999999989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208.38006644518276</v>
      </c>
      <c r="L233" s="39">
        <v>134.86015752764487</v>
      </c>
      <c r="M233" s="42">
        <f t="shared" si="3"/>
        <v>1.2740448461556753E-4</v>
      </c>
      <c r="N233" s="12"/>
      <c r="O233" s="23">
        <v>45017</v>
      </c>
      <c r="P233" s="43">
        <v>0.61823378009390728</v>
      </c>
      <c r="Q233" s="43">
        <v>7.9214185511796445E-2</v>
      </c>
      <c r="R233" s="43">
        <v>8.5213600577300208E-2</v>
      </c>
      <c r="S233" s="43">
        <v>3.339121603179912E-2</v>
      </c>
      <c r="T233" s="43">
        <v>0.18394721778519699</v>
      </c>
      <c r="U233" s="43">
        <v>1.0000000000000002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203.75902547065337</v>
      </c>
      <c r="L234" s="39">
        <v>134.02118502417233</v>
      </c>
      <c r="M234" s="42">
        <f t="shared" si="3"/>
        <v>-6.2210553424614234E-3</v>
      </c>
      <c r="N234" s="12"/>
      <c r="O234" s="23">
        <v>45047</v>
      </c>
      <c r="P234" s="43">
        <v>0.62210392302782569</v>
      </c>
      <c r="Q234" s="43">
        <v>7.9574389536756912E-2</v>
      </c>
      <c r="R234" s="43">
        <v>8.6167709946358501E-2</v>
      </c>
      <c r="S234" s="43">
        <v>3.1160003757447808E-2</v>
      </c>
      <c r="T234" s="43">
        <v>0.18099397373161122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195.81661129568107</v>
      </c>
      <c r="L235" s="39">
        <v>133.15006720616856</v>
      </c>
      <c r="M235" s="42">
        <f t="shared" si="3"/>
        <v>-6.4998516305213583E-3</v>
      </c>
      <c r="N235" s="12"/>
      <c r="O235" s="23">
        <v>45078</v>
      </c>
      <c r="P235" s="43">
        <v>0.62617396086836596</v>
      </c>
      <c r="Q235" s="43">
        <v>8.0299841656230608E-2</v>
      </c>
      <c r="R235" s="43">
        <v>8.6802022262699119E-2</v>
      </c>
      <c r="S235" s="43">
        <v>3.1647272633086608E-2</v>
      </c>
      <c r="T235" s="43">
        <v>0.17507690257961783</v>
      </c>
      <c r="U235" s="43">
        <v>1.0000000000000002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184.69723145071984</v>
      </c>
      <c r="L236" s="39">
        <v>132.55975256527307</v>
      </c>
      <c r="M236" s="42">
        <f t="shared" si="3"/>
        <v>-4.4334535707101219E-3</v>
      </c>
      <c r="N236" s="12"/>
      <c r="O236" s="23">
        <v>45108</v>
      </c>
      <c r="P236" s="43">
        <v>0.63485632827065097</v>
      </c>
      <c r="Q236" s="43">
        <v>7.9560052603063827E-2</v>
      </c>
      <c r="R236" s="43">
        <v>8.6975913688385462E-2</v>
      </c>
      <c r="S236" s="43">
        <v>3.2737105777053882E-2</v>
      </c>
      <c r="T236" s="43">
        <v>0.16587059966084602</v>
      </c>
      <c r="U236" s="43">
        <v>1.0000000000000002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189.17386489479514</v>
      </c>
      <c r="L237" s="39">
        <v>133.48731801757702</v>
      </c>
      <c r="M237" s="42">
        <f t="shared" si="3"/>
        <v>6.9973384406192274E-3</v>
      </c>
      <c r="N237" s="12"/>
      <c r="O237" s="23">
        <v>45139</v>
      </c>
      <c r="P237" s="43">
        <v>0.63044489199321474</v>
      </c>
      <c r="Q237" s="43">
        <v>7.9279651062104176E-2</v>
      </c>
      <c r="R237" s="43">
        <v>8.6793897504352832E-2</v>
      </c>
      <c r="S237" s="43">
        <v>3.4771164054334294E-2</v>
      </c>
      <c r="T237" s="43">
        <v>0.16871039538599386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191.19557032115173</v>
      </c>
      <c r="L238" s="39">
        <v>134.01592181249461</v>
      </c>
      <c r="M238" s="42">
        <f t="shared" si="3"/>
        <v>3.9599551685349788E-3</v>
      </c>
      <c r="N238" s="12"/>
      <c r="O238" s="23">
        <v>45170</v>
      </c>
      <c r="P238" s="43">
        <v>0.62795820565112259</v>
      </c>
      <c r="Q238" s="43">
        <v>8.039160688598837E-2</v>
      </c>
      <c r="R238" s="43">
        <v>8.7363045680231871E-2</v>
      </c>
      <c r="S238" s="43">
        <v>3.4446296670008564E-2</v>
      </c>
      <c r="T238" s="43">
        <v>0.16984084511264866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209.39091915836102</v>
      </c>
      <c r="L239" s="39">
        <v>136.52756409472568</v>
      </c>
      <c r="M239" s="42">
        <f t="shared" si="3"/>
        <v>1.8741372280714375E-2</v>
      </c>
      <c r="N239" s="12"/>
      <c r="O239" s="23">
        <v>45200</v>
      </c>
      <c r="P239" s="43">
        <v>0.61967597085398851</v>
      </c>
      <c r="Q239" s="43">
        <v>7.8379931267022779E-2</v>
      </c>
      <c r="R239" s="43">
        <v>8.5549388333339207E-2</v>
      </c>
      <c r="S239" s="43">
        <v>3.3812602106157406E-2</v>
      </c>
      <c r="T239" s="43">
        <v>0.18258210743949219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217.04451827242528</v>
      </c>
      <c r="L240" s="39">
        <v>137.55934264521147</v>
      </c>
      <c r="M240" s="42">
        <f t="shared" si="3"/>
        <v>7.5572911399044429E-3</v>
      </c>
      <c r="N240" s="12"/>
      <c r="O240" s="23">
        <v>45231</v>
      </c>
      <c r="P240" s="43">
        <v>0.61502802500978926</v>
      </c>
      <c r="Q240" s="43">
        <v>7.7593753755042863E-2</v>
      </c>
      <c r="R240" s="43">
        <v>8.4702789898882538E-2</v>
      </c>
      <c r="S240" s="43">
        <v>3.4839166413794344E-2</v>
      </c>
      <c r="T240" s="43">
        <v>0.18783626492249114</v>
      </c>
      <c r="U240" s="43">
        <v>1.0000000000000002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215.60044296788485</v>
      </c>
      <c r="L241" s="45">
        <v>137.3675718992248</v>
      </c>
      <c r="M241" s="42">
        <f t="shared" si="3"/>
        <v>-1.3940946670650822E-3</v>
      </c>
      <c r="N241" s="12"/>
      <c r="O241" s="23">
        <v>45261</v>
      </c>
      <c r="P241" s="46">
        <v>0.61588662927517834</v>
      </c>
      <c r="Q241" s="46">
        <v>7.7900635076006863E-2</v>
      </c>
      <c r="R241" s="46">
        <v>8.4752634392978171E-2</v>
      </c>
      <c r="S241" s="46">
        <v>3.4613096201629133E-2</v>
      </c>
      <c r="T241" s="46">
        <v>0.18684700505420754</v>
      </c>
      <c r="U241" s="46">
        <v>1</v>
      </c>
      <c r="V241" s="12"/>
      <c r="W241" s="12"/>
    </row>
    <row r="242" spans="5:23" ht="13.5" customHeight="1">
      <c r="E242" s="12"/>
      <c r="F242" s="132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137" cm="1">
        <f t="array" ref="K242">IF(M483="","",
M483*LOOKUP($F242,_xlfn._xlws.FILTER($F$468:$F$477,G$468:G$477&lt;&gt;""),_xlfn._xlws.FILTER(G$468:G$477,G$468:G$477&lt;&gt;"")))</f>
        <v>201.88172757475087</v>
      </c>
      <c r="L242" s="50">
        <f>IF(V483="","",V483)</f>
        <v>136.3811417137959</v>
      </c>
      <c r="M242" s="42">
        <f t="shared" si="3"/>
        <v>-7.1809537854579109E-3</v>
      </c>
      <c r="N242" s="12"/>
      <c r="O242" s="23">
        <v>45292</v>
      </c>
      <c r="P242" s="51">
        <f t="shared" ref="P242:P305" si="4">IFERROR((G242*Q$480)/$L242*(100/Q$481),"")</f>
        <v>0.62811599697082388</v>
      </c>
      <c r="Q242" s="51">
        <f t="shared" ref="Q242:Q305" si="5">IFERROR((H242*R$480)/$L242*(100/R$481),"")</f>
        <v>7.8197424140000846E-2</v>
      </c>
      <c r="R242" s="51">
        <f t="shared" ref="R242:R305" si="6">IFERROR((I242*S$480)/$L242*(100/S$481),"")</f>
        <v>8.5090045826576616E-2</v>
      </c>
      <c r="S242" s="51">
        <f t="shared" ref="S242:S305" si="7">IFERROR((J242*T$480)/$L242*(100/T$481),"")</f>
        <v>3.2373202659411557E-2</v>
      </c>
      <c r="T242" s="51">
        <f t="shared" ref="T242:T305" si="8">IFERROR((K242*U$480)/$L242*(100/U$481),"")</f>
        <v>0.17622333040318719</v>
      </c>
      <c r="U242" s="52">
        <f>IF(P242="","",SUM(P242:T242))</f>
        <v>1.0000000000000002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194.80575858250279</v>
      </c>
      <c r="L243" s="50">
        <f t="shared" ref="L243:L306" si="10">IF(V484="","",V484)</f>
        <v>135.05032645327105</v>
      </c>
      <c r="M243" s="42">
        <f t="shared" si="3"/>
        <v>-9.7580592433933466E-3</v>
      </c>
      <c r="N243" s="12"/>
      <c r="O243" s="23">
        <v>45323</v>
      </c>
      <c r="P243" s="51">
        <f t="shared" si="4"/>
        <v>0.6343055884816432</v>
      </c>
      <c r="Q243" s="51">
        <f t="shared" si="5"/>
        <v>7.8564070166845509E-2</v>
      </c>
      <c r="R243" s="51">
        <f t="shared" si="6"/>
        <v>8.5789386093467743E-2</v>
      </c>
      <c r="S243" s="51">
        <f t="shared" si="7"/>
        <v>2.9618588159311451E-2</v>
      </c>
      <c r="T243" s="51">
        <f t="shared" si="8"/>
        <v>0.17172236709873218</v>
      </c>
      <c r="U243" s="42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M485*LOOKUP($F244,_xlfn._xlws.FILTER($F$468:$F$477,G$468:G$477&lt;&gt;""),_xlfn._xlws.FILTER(G$468:G$477,G$468:G$477&lt;&gt;"")))</f>
        <v>204.04784053156149</v>
      </c>
      <c r="L244" s="50">
        <f t="shared" si="10"/>
        <v>136.21951192820978</v>
      </c>
      <c r="M244" s="42">
        <f t="shared" si="3"/>
        <v>8.657405766014703E-3</v>
      </c>
      <c r="N244" s="12"/>
      <c r="O244" s="23">
        <v>45352</v>
      </c>
      <c r="P244" s="51">
        <f t="shared" si="4"/>
        <v>0.62886128119976092</v>
      </c>
      <c r="Q244" s="51">
        <f t="shared" si="5"/>
        <v>7.8623926299706035E-2</v>
      </c>
      <c r="R244" s="51">
        <f t="shared" si="6"/>
        <v>8.436324161408662E-2</v>
      </c>
      <c r="S244" s="51">
        <f t="shared" si="7"/>
        <v>2.9826072816222002E-2</v>
      </c>
      <c r="T244" s="51">
        <f t="shared" si="8"/>
        <v>0.1783254780702245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M486*LOOKUP($F245,_xlfn._xlws.FILTER($F$468:$F$477,G$468:G$477&lt;&gt;""),_xlfn._xlws.FILTER(G$468:G$477,G$468:G$477&lt;&gt;"")))</f>
        <v>211.2682170542636</v>
      </c>
      <c r="L245" s="50">
        <f t="shared" ref="L245:L264" si="12">IF(V486="","",V486)</f>
        <v>138.07598615499302</v>
      </c>
      <c r="M245" s="42">
        <f t="shared" si="3"/>
        <v>1.3628548513384908E-2</v>
      </c>
      <c r="N245" s="12"/>
      <c r="O245" s="23">
        <v>45383</v>
      </c>
      <c r="P245" s="51">
        <f t="shared" si="4"/>
        <v>0.6256603004555219</v>
      </c>
      <c r="Q245" s="51">
        <f t="shared" si="5"/>
        <v>7.7961880454020624E-2</v>
      </c>
      <c r="R245" s="51">
        <f t="shared" si="6"/>
        <v>8.3433111132443921E-2</v>
      </c>
      <c r="S245" s="51">
        <f t="shared" si="7"/>
        <v>3.0791540552689234E-2</v>
      </c>
      <c r="T245" s="51">
        <f t="shared" si="8"/>
        <v>0.18215316740532417</v>
      </c>
      <c r="U245" s="42">
        <f t="shared" si="11"/>
        <v>0.99999999999999989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M487*LOOKUP($F246,_xlfn._xlws.FILTER($F$468:$F$477,G$468:G$477&lt;&gt;""),_xlfn._xlws.FILTER(G$468:G$477,G$468:G$477&lt;&gt;"")))</f>
        <v>203.18139534883721</v>
      </c>
      <c r="L246" s="50">
        <f t="shared" si="12"/>
        <v>137.0882619013332</v>
      </c>
      <c r="M246" s="42">
        <f t="shared" si="3"/>
        <v>-7.1534832461821463E-3</v>
      </c>
      <c r="N246" s="12"/>
      <c r="O246" s="23">
        <v>45413</v>
      </c>
      <c r="P246" s="51">
        <f t="shared" si="4"/>
        <v>0.63016819810292801</v>
      </c>
      <c r="Q246" s="51">
        <f t="shared" si="5"/>
        <v>7.8523597694558606E-2</v>
      </c>
      <c r="R246" s="51">
        <f t="shared" si="6"/>
        <v>8.3760074991229033E-2</v>
      </c>
      <c r="S246" s="51">
        <f t="shared" si="7"/>
        <v>3.1105149954160718E-2</v>
      </c>
      <c r="T246" s="51">
        <f t="shared" si="8"/>
        <v>0.17644297925712352</v>
      </c>
      <c r="U246" s="42">
        <f t="shared" si="11"/>
        <v>0.99999999999999989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M488*LOOKUP($F247,_xlfn._xlws.FILTER($F$468:$F$477,G$468:G$477&lt;&gt;""),_xlfn._xlws.FILTER(G$468:G$477,G$468:G$477&lt;&gt;"")))</f>
        <v>205.2031007751938</v>
      </c>
      <c r="L247" s="50">
        <f t="shared" si="12"/>
        <v>137.43532986119024</v>
      </c>
      <c r="M247" s="42">
        <f t="shared" si="3"/>
        <v>2.5317117238443654E-3</v>
      </c>
      <c r="N247" s="12"/>
      <c r="O247" s="23">
        <v>45444</v>
      </c>
      <c r="P247" s="51">
        <f t="shared" si="4"/>
        <v>0.62857682279133054</v>
      </c>
      <c r="Q247" s="51">
        <f t="shared" si="5"/>
        <v>7.8391453738241246E-2</v>
      </c>
      <c r="R247" s="51">
        <f t="shared" si="6"/>
        <v>8.3890405831715406E-2</v>
      </c>
      <c r="S247" s="51">
        <f t="shared" si="7"/>
        <v>3.1392695118225018E-2</v>
      </c>
      <c r="T247" s="51">
        <f t="shared" si="8"/>
        <v>0.17774862252048798</v>
      </c>
      <c r="U247" s="42">
        <f t="shared" si="11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M489*LOOKUP($F248,_xlfn._xlws.FILTER($F$468:$F$477,G$468:G$477&lt;&gt;""),_xlfn._xlws.FILTER(G$468:G$477,G$468:G$477&lt;&gt;"")))</f>
        <v>201.15968992248065</v>
      </c>
      <c r="L248" s="50">
        <f t="shared" si="12"/>
        <v>137.80191181269996</v>
      </c>
      <c r="M248" s="42">
        <f t="shared" si="3"/>
        <v>2.6673050654439923E-3</v>
      </c>
      <c r="N248" s="12"/>
      <c r="O248" s="23">
        <v>45474</v>
      </c>
      <c r="P248" s="51">
        <f t="shared" si="4"/>
        <v>0.632169380129327</v>
      </c>
      <c r="Q248" s="51">
        <f t="shared" si="5"/>
        <v>7.8182916050229284E-2</v>
      </c>
      <c r="R248" s="51">
        <f t="shared" si="6"/>
        <v>8.4008182076629426E-2</v>
      </c>
      <c r="S248" s="51">
        <f t="shared" si="7"/>
        <v>3.1856866491700289E-2</v>
      </c>
      <c r="T248" s="51">
        <f t="shared" si="8"/>
        <v>0.17378265525211398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M490*LOOKUP($F249,_xlfn._xlws.FILTER($F$468:$F$477,G$468:G$477&lt;&gt;""),_xlfn._xlws.FILTER(G$468:G$477,G$468:G$477&lt;&gt;"")))</f>
        <v>201.30409745293468</v>
      </c>
      <c r="L249" s="50">
        <f t="shared" si="12"/>
        <v>137.70589563820323</v>
      </c>
      <c r="M249" s="42">
        <f t="shared" si="3"/>
        <v>-6.9676953848962775E-4</v>
      </c>
      <c r="N249" s="12"/>
      <c r="O249" s="23">
        <v>45505</v>
      </c>
      <c r="P249" s="51">
        <f t="shared" si="4"/>
        <v>0.63261016362107703</v>
      </c>
      <c r="Q249" s="51">
        <f t="shared" si="5"/>
        <v>7.823742950788011E-2</v>
      </c>
      <c r="R249" s="51">
        <f t="shared" si="6"/>
        <v>8.4066757232268474E-2</v>
      </c>
      <c r="S249" s="51">
        <f t="shared" si="7"/>
        <v>3.105698227318272E-2</v>
      </c>
      <c r="T249" s="51">
        <f t="shared" si="8"/>
        <v>0.17402866736559167</v>
      </c>
      <c r="U249" s="42">
        <f t="shared" si="11"/>
        <v>1.0000000000000002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M491*LOOKUP($F250,_xlfn._xlws.FILTER($F$468:$F$477,G$468:G$477&lt;&gt;""),_xlfn._xlws.FILTER(G$468:G$477,G$468:G$477&lt;&gt;"")))</f>
        <v>206.50276854928018</v>
      </c>
      <c r="L250" s="50">
        <f t="shared" si="12"/>
        <v>138.10956989288141</v>
      </c>
      <c r="M250" s="42">
        <f t="shared" si="3"/>
        <v>2.931423181319337E-3</v>
      </c>
      <c r="N250" s="12"/>
      <c r="O250" s="23">
        <v>45536</v>
      </c>
      <c r="P250" s="51">
        <f t="shared" si="4"/>
        <v>0.63076113580570081</v>
      </c>
      <c r="Q250" s="51">
        <f t="shared" si="5"/>
        <v>7.8864545066719749E-2</v>
      </c>
      <c r="R250" s="51">
        <f t="shared" si="6"/>
        <v>8.3957115406423324E-2</v>
      </c>
      <c r="S250" s="51">
        <f t="shared" si="7"/>
        <v>2.8416048974236038E-2</v>
      </c>
      <c r="T250" s="51">
        <f t="shared" si="8"/>
        <v>0.17800115474692005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162.86760950617284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M492*LOOKUP($F251,_xlfn._xlws.FILTER($F$468:$F$477,G$468:G$477&lt;&gt;""),_xlfn._xlws.FILTER(G$468:G$477,G$468:G$477&lt;&gt;"")))</f>
        <v>196.82746400885938</v>
      </c>
      <c r="L251" s="50">
        <f t="shared" si="12"/>
        <v>139.71098725461556</v>
      </c>
      <c r="M251" s="42">
        <f t="shared" si="3"/>
        <v>1.1595267170668944E-2</v>
      </c>
      <c r="N251" s="12"/>
      <c r="O251" s="23">
        <v>45566</v>
      </c>
      <c r="P251" s="51">
        <f t="shared" si="4"/>
        <v>0.64405889950198114</v>
      </c>
      <c r="Q251" s="51">
        <f t="shared" si="5"/>
        <v>7.7635193401511551E-2</v>
      </c>
      <c r="R251" s="51">
        <f t="shared" si="6"/>
        <v>8.3129282289168313E-2</v>
      </c>
      <c r="S251" s="51">
        <f t="shared" si="7"/>
        <v>2.7460102192461172E-2</v>
      </c>
      <c r="T251" s="51">
        <f t="shared" si="8"/>
        <v>0.16771652261487782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162.86760950617284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M493*LOOKUP($F252,_xlfn._xlws.FILTER($F$468:$F$477,G$468:G$477&lt;&gt;""),_xlfn._xlws.FILTER(G$468:G$477,G$468:G$477&lt;&gt;"")))</f>
        <v>188.01860465116278</v>
      </c>
      <c r="L252" s="50">
        <f t="shared" si="12"/>
        <v>138.32724173886882</v>
      </c>
      <c r="M252" s="42">
        <f t="shared" si="3"/>
        <v>-9.9043428361502706E-3</v>
      </c>
      <c r="N252" s="12"/>
      <c r="O252" s="23">
        <v>45597</v>
      </c>
      <c r="P252" s="51">
        <f t="shared" si="4"/>
        <v>0.650501691267793</v>
      </c>
      <c r="Q252" s="51">
        <f t="shared" si="5"/>
        <v>7.8148904535578934E-2</v>
      </c>
      <c r="R252" s="51">
        <f t="shared" si="6"/>
        <v>8.3892929927821394E-2</v>
      </c>
      <c r="S252" s="51">
        <f t="shared" si="7"/>
        <v>2.5643320626728215E-2</v>
      </c>
      <c r="T252" s="51">
        <f t="shared" si="8"/>
        <v>0.16181315364207854</v>
      </c>
      <c r="U252" s="42">
        <f t="shared" si="11"/>
        <v>1.0000000000000002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162.86760950617284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M494*LOOKUP($F253,_xlfn._xlws.FILTER($F$468:$F$477,G$468:G$477&lt;&gt;""),_xlfn._xlws.FILTER(G$468:G$477,G$468:G$477&lt;&gt;"")))</f>
        <v>192.92846068660023</v>
      </c>
      <c r="L253" s="50">
        <f t="shared" si="12"/>
        <v>139.01964077648216</v>
      </c>
      <c r="M253" s="42">
        <f t="shared" si="3"/>
        <v>5.005514668762423E-3</v>
      </c>
      <c r="N253" s="12"/>
      <c r="O253" s="23">
        <v>45627</v>
      </c>
      <c r="P253" s="51">
        <f t="shared" si="4"/>
        <v>0.64726181276944583</v>
      </c>
      <c r="Q253" s="51">
        <f t="shared" si="5"/>
        <v>7.8217471898030119E-2</v>
      </c>
      <c r="R253" s="51">
        <f t="shared" si="6"/>
        <v>8.3069547103762492E-2</v>
      </c>
      <c r="S253" s="51">
        <f t="shared" si="7"/>
        <v>2.6239448769712688E-2</v>
      </c>
      <c r="T253" s="51">
        <f t="shared" si="8"/>
        <v>0.16521171945904894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161.82940960493826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M495*LOOKUP($F254,_xlfn._xlws.FILTER($F$468:$F$477,G$468:G$477&lt;&gt;""),_xlfn._xlws.FILTER(G$468:G$477,G$468:G$477&lt;&gt;"")))</f>
        <v>195.09457364341085</v>
      </c>
      <c r="L254" s="50">
        <f t="shared" si="12"/>
        <v>138.40643447855498</v>
      </c>
      <c r="M254" s="42">
        <f t="shared" si="3"/>
        <v>-4.4109328329592357E-3</v>
      </c>
      <c r="N254" s="12"/>
      <c r="O254" s="23">
        <v>45658</v>
      </c>
      <c r="P254" s="51">
        <f t="shared" si="4"/>
        <v>0.64598523855292078</v>
      </c>
      <c r="Q254" s="51">
        <f t="shared" si="5"/>
        <v>7.8301256585585413E-2</v>
      </c>
      <c r="R254" s="51">
        <f t="shared" si="6"/>
        <v>8.3641256576569178E-2</v>
      </c>
      <c r="S254" s="51">
        <f t="shared" si="7"/>
        <v>2.4265422187131826E-2</v>
      </c>
      <c r="T254" s="51">
        <f t="shared" si="8"/>
        <v>0.16780682609779282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161.82940960493826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M496*LOOKUP($F255,_xlfn._xlws.FILTER($F$468:$F$477,G$468:G$477&lt;&gt;""),_xlfn._xlws.FILTER(G$468:G$477,G$468:G$477&lt;&gt;"")))</f>
        <v>197.26068660022148</v>
      </c>
      <c r="L255" s="50">
        <f t="shared" si="12"/>
        <v>138.85389848429278</v>
      </c>
      <c r="M255" s="42">
        <f t="shared" si="3"/>
        <v>3.23297112178067E-3</v>
      </c>
      <c r="N255" s="12"/>
      <c r="O255" s="23">
        <v>45689</v>
      </c>
      <c r="P255" s="51">
        <f t="shared" si="4"/>
        <v>0.64390351707699789</v>
      </c>
      <c r="Q255" s="51">
        <f t="shared" si="5"/>
        <v>7.785249479721057E-2</v>
      </c>
      <c r="R255" s="51">
        <f t="shared" si="6"/>
        <v>8.3574733766804979E-2</v>
      </c>
      <c r="S255" s="51">
        <f t="shared" si="7"/>
        <v>2.5546058483349045E-2</v>
      </c>
      <c r="T255" s="51">
        <f t="shared" si="8"/>
        <v>0.16912319587563751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161.82940960493826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M497*LOOKUP($F256,_xlfn._xlws.FILTER($F$468:$F$477,G$468:G$477&lt;&gt;""),_xlfn._xlws.FILTER(G$468:G$477,G$468:G$477&lt;&gt;"")))</f>
        <v>218.63300110741972</v>
      </c>
      <c r="L256" s="50">
        <f t="shared" si="12"/>
        <v>141.27727450523855</v>
      </c>
      <c r="M256" s="42">
        <f t="shared" si="3"/>
        <v>1.7452704226521343E-2</v>
      </c>
      <c r="N256" s="12"/>
      <c r="O256" s="23">
        <v>45717</v>
      </c>
      <c r="P256" s="51">
        <f t="shared" si="4"/>
        <v>0.63285842614817212</v>
      </c>
      <c r="Q256" s="51">
        <f t="shared" si="5"/>
        <v>7.6967544028502158E-2</v>
      </c>
      <c r="R256" s="51">
        <f t="shared" si="6"/>
        <v>8.1635886697325175E-2</v>
      </c>
      <c r="S256" s="51">
        <f t="shared" si="7"/>
        <v>2.4306543824382826E-2</v>
      </c>
      <c r="T256" s="51">
        <f t="shared" si="8"/>
        <v>0.18423159930161784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163.25693446913579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M498*LOOKUP($F257,_xlfn._xlws.FILTER($F$468:$F$477,G$468:G$477&lt;&gt;""),_xlfn._xlws.FILTER(G$468:G$477,G$468:G$477&lt;&gt;"")))</f>
        <v>216.61129568106313</v>
      </c>
      <c r="L257" s="50">
        <f t="shared" si="12"/>
        <v>141.86367504823448</v>
      </c>
      <c r="M257" s="42">
        <f t="shared" si="3"/>
        <v>4.1507067930743879E-3</v>
      </c>
      <c r="N257" s="12"/>
      <c r="O257" s="23">
        <v>45748</v>
      </c>
      <c r="P257" s="51">
        <f t="shared" si="4"/>
        <v>0.63580195094689207</v>
      </c>
      <c r="Q257" s="51">
        <f t="shared" si="5"/>
        <v>7.7418452338110205E-2</v>
      </c>
      <c r="R257" s="51">
        <f t="shared" si="6"/>
        <v>8.1154676886336152E-2</v>
      </c>
      <c r="S257" s="51">
        <f t="shared" si="7"/>
        <v>2.3851403804333128E-2</v>
      </c>
      <c r="T257" s="51">
        <f t="shared" si="8"/>
        <v>0.18177351602432845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163.25693446913579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M499*LOOKUP($F258,_xlfn._xlws.FILTER($F$468:$F$477,G$468:G$477&lt;&gt;""),_xlfn._xlws.FILTER(G$468:G$477,G$468:G$477&lt;&gt;"")))</f>
        <v>210.54617940199338</v>
      </c>
      <c r="L258" s="50">
        <f t="shared" si="12"/>
        <v>141.15236100233193</v>
      </c>
      <c r="M258" s="42">
        <f t="shared" si="3"/>
        <v>-5.0140675240557542E-3</v>
      </c>
      <c r="N258" s="12"/>
      <c r="O258" s="23">
        <v>45778</v>
      </c>
      <c r="P258" s="51">
        <f t="shared" si="4"/>
        <v>0.63900597002889181</v>
      </c>
      <c r="Q258" s="51">
        <f t="shared" si="5"/>
        <v>7.7422123355692735E-2</v>
      </c>
      <c r="R258" s="51">
        <f t="shared" si="6"/>
        <v>8.1491398349852417E-2</v>
      </c>
      <c r="S258" s="51">
        <f t="shared" si="7"/>
        <v>2.4506281526514451E-2</v>
      </c>
      <c r="T258" s="51">
        <f t="shared" si="8"/>
        <v>0.17757422673904885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163.25693446913579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M500*LOOKUP($F259,_xlfn._xlws.FILTER($F$468:$F$477,G$468:G$477&lt;&gt;""),_xlfn._xlws.FILTER(G$468:G$477,G$468:G$477&lt;&gt;"")))</f>
        <v>203.32580287929127</v>
      </c>
      <c r="L259" s="50">
        <f t="shared" si="12"/>
        <v>140.30933729209312</v>
      </c>
      <c r="M259" s="42">
        <f t="shared" si="3"/>
        <v>-5.972437897973859E-3</v>
      </c>
      <c r="N259" s="12"/>
      <c r="O259" s="23">
        <v>45809</v>
      </c>
      <c r="P259" s="51">
        <f t="shared" si="4"/>
        <v>0.64284532380330994</v>
      </c>
      <c r="Q259" s="51">
        <f t="shared" si="5"/>
        <v>7.7952098507367257E-2</v>
      </c>
      <c r="R259" s="51">
        <f t="shared" si="6"/>
        <v>8.3289232774688041E-2</v>
      </c>
      <c r="S259" s="51">
        <f t="shared" si="7"/>
        <v>2.3398434710656543E-2</v>
      </c>
      <c r="T259" s="51">
        <f t="shared" si="8"/>
        <v>0.17251491020397836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163.90580940740739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M501*LOOKUP($F260,_xlfn._xlws.FILTER($F$468:$F$477,G$468:G$477&lt;&gt;""),_xlfn._xlws.FILTER(G$468:G$477,G$468:G$477&lt;&gt;"")))</f>
        <v>200.00442967884828</v>
      </c>
      <c r="L260" s="50">
        <f t="shared" si="12"/>
        <v>140.38758593233928</v>
      </c>
      <c r="M260" s="42">
        <f t="shared" si="3"/>
        <v>5.5768662126354229E-4</v>
      </c>
      <c r="N260" s="12"/>
      <c r="O260" s="23">
        <v>45839</v>
      </c>
      <c r="P260" s="51">
        <f t="shared" si="4"/>
        <v>0.64504062238694937</v>
      </c>
      <c r="Q260" s="51">
        <f t="shared" si="5"/>
        <v>7.7973411865627826E-2</v>
      </c>
      <c r="R260" s="51">
        <f t="shared" si="6"/>
        <v>8.3460722487127395E-2</v>
      </c>
      <c r="S260" s="51">
        <f t="shared" si="7"/>
        <v>2.3922988230999157E-2</v>
      </c>
      <c r="T260" s="51">
        <f t="shared" si="8"/>
        <v>0.16960225502929621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163.90580940740739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M502*LOOKUP($F261,_xlfn._xlws.FILTER($F$468:$F$477,G$468:G$477&lt;&gt;""),_xlfn._xlws.FILTER(G$468:G$477,G$468:G$477&lt;&gt;"")))</f>
        <v>202.74817275747509</v>
      </c>
      <c r="L261" s="50">
        <f t="shared" si="12"/>
        <v>140.79113911390405</v>
      </c>
      <c r="M261" s="42">
        <f t="shared" si="3"/>
        <v>2.8745645769510109E-3</v>
      </c>
      <c r="N261" s="12"/>
      <c r="O261" s="23">
        <v>45870</v>
      </c>
      <c r="P261" s="51">
        <f t="shared" si="4"/>
        <v>0.64319172623452758</v>
      </c>
      <c r="Q261" s="51">
        <f t="shared" si="5"/>
        <v>7.7943643738303398E-2</v>
      </c>
      <c r="R261" s="51">
        <f t="shared" si="6"/>
        <v>8.2859349413860764E-2</v>
      </c>
      <c r="S261" s="51">
        <f t="shared" si="7"/>
        <v>2.4569156259591163E-2</v>
      </c>
      <c r="T261" s="51">
        <f t="shared" si="8"/>
        <v>0.17143612435371716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163.90580940740739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M503*LOOKUP($F262,_xlfn._xlws.FILTER($F$468:$F$477,G$468:G$477&lt;&gt;""),_xlfn._xlws.FILTER(G$468:G$477,G$468:G$477&lt;&gt;"")))</f>
        <v>208.95769656699889</v>
      </c>
      <c r="L262" s="50">
        <f t="shared" si="12"/>
        <v>141.65933814795522</v>
      </c>
      <c r="M262" s="42">
        <f t="shared" si="3"/>
        <v>6.1665743988956745E-3</v>
      </c>
      <c r="N262" s="12"/>
      <c r="O262" s="23">
        <v>45901</v>
      </c>
      <c r="P262" s="51">
        <f t="shared" si="4"/>
        <v>0.63924974512175903</v>
      </c>
      <c r="Q262" s="51">
        <f t="shared" si="5"/>
        <v>7.8621194433753983E-2</v>
      </c>
      <c r="R262" s="51">
        <f t="shared" si="6"/>
        <v>8.263946500953806E-2</v>
      </c>
      <c r="S262" s="51">
        <f t="shared" si="7"/>
        <v>2.3885808327073422E-2</v>
      </c>
      <c r="T262" s="51">
        <f t="shared" si="8"/>
        <v>0.17560378710787539</v>
      </c>
      <c r="U262" s="42">
        <f t="shared" si="11"/>
        <v>0.99999999999999989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167.53950906172838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M504*LOOKUP($F263,_xlfn._xlws.FILTER($F$468:$F$477,G$468:G$477&lt;&gt;""),_xlfn._xlws.FILTER(G$468:G$477,G$468:G$477&lt;&gt;"")))</f>
        <v>204.33665559246955</v>
      </c>
      <c r="L263" s="50">
        <f t="shared" si="12"/>
        <v>142.94140186483384</v>
      </c>
      <c r="M263" s="42">
        <f t="shared" si="3"/>
        <v>9.0503297109829628E-3</v>
      </c>
      <c r="N263" s="12"/>
      <c r="O263" s="23">
        <v>45931</v>
      </c>
      <c r="P263" s="51">
        <f t="shared" si="4"/>
        <v>0.64756091284536577</v>
      </c>
      <c r="Q263" s="51">
        <f t="shared" si="5"/>
        <v>7.7407189313389774E-2</v>
      </c>
      <c r="R263" s="51">
        <f t="shared" si="6"/>
        <v>8.0828159565069196E-2</v>
      </c>
      <c r="S263" s="51">
        <f t="shared" si="7"/>
        <v>2.4023566435972952E-2</v>
      </c>
      <c r="T263" s="51">
        <f t="shared" si="8"/>
        <v>0.17018017184020243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167.53950906172838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M505*LOOKUP($F264,_xlfn._xlws.FILTER($F$468:$F$477,G$468:G$477&lt;&gt;""),_xlfn._xlws.FILTER(G$468:G$477,G$468:G$477&lt;&gt;"")))</f>
        <v>204.62547065337762</v>
      </c>
      <c r="L264" s="50">
        <f t="shared" si="12"/>
        <v>143.00442868260978</v>
      </c>
      <c r="M264" s="42">
        <f t="shared" si="3"/>
        <v>4.4092765954228952E-4</v>
      </c>
      <c r="N264" s="12"/>
      <c r="O264" s="23">
        <v>45962</v>
      </c>
      <c r="P264" s="51">
        <f t="shared" si="4"/>
        <v>0.64727551116914694</v>
      </c>
      <c r="Q264" s="51">
        <f t="shared" si="5"/>
        <v>7.7309496496664076E-2</v>
      </c>
      <c r="R264" s="51">
        <f t="shared" si="6"/>
        <v>8.0792535901305765E-2</v>
      </c>
      <c r="S264" s="51">
        <f t="shared" si="7"/>
        <v>2.4276857333647924E-2</v>
      </c>
      <c r="T264" s="51">
        <f t="shared" si="8"/>
        <v>0.17034559909923544</v>
      </c>
      <c r="U264" s="42">
        <f t="shared" si="11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167.53950906172838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M506*LOOKUP($F265,_xlfn._xlws.FILTER($F$468:$F$477,G$468:G$477&lt;&gt;""),_xlfn._xlws.FILTER(G$468:G$477,G$468:G$477&lt;&gt;"")))</f>
        <v>204.04784053156149</v>
      </c>
      <c r="L265" s="50">
        <f t="shared" si="10"/>
        <v>143.03345462400083</v>
      </c>
      <c r="M265" s="42">
        <f t="shared" si="3"/>
        <v>2.0297232511201635E-4</v>
      </c>
      <c r="N265" s="12"/>
      <c r="O265" s="23">
        <v>45992</v>
      </c>
      <c r="P265" s="51">
        <f t="shared" si="4"/>
        <v>0.64714415881454956</v>
      </c>
      <c r="Q265" s="51">
        <f t="shared" si="5"/>
        <v>7.7611627926919696E-2</v>
      </c>
      <c r="R265" s="51">
        <f t="shared" si="6"/>
        <v>8.1845551091009633E-2</v>
      </c>
      <c r="S265" s="51">
        <f t="shared" si="7"/>
        <v>2.3568396577231775E-2</v>
      </c>
      <c r="T265" s="51">
        <f t="shared" si="8"/>
        <v>0.16983026559028933</v>
      </c>
      <c r="U265" s="42">
        <f t="shared" si="11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167.02040911111109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M507*LOOKUP($F266,_xlfn._xlws.FILTER($F$468:$F$477,G$468:G$477&lt;&gt;""),_xlfn._xlws.FILTER(G$468:G$477,G$468:G$477&lt;&gt;"")))</f>
        <v>213.1455149501661</v>
      </c>
      <c r="L266" s="50">
        <f t="shared" si="10"/>
        <v>143.7243476035481</v>
      </c>
      <c r="M266" s="42">
        <f t="shared" si="3"/>
        <v>4.8302893988225737E-3</v>
      </c>
      <c r="N266" s="12"/>
      <c r="O266" s="23">
        <v>46023</v>
      </c>
      <c r="P266" s="51">
        <f t="shared" si="4"/>
        <v>0.64203783604360454</v>
      </c>
      <c r="Q266" s="51">
        <f t="shared" si="5"/>
        <v>7.6985509688264994E-2</v>
      </c>
      <c r="R266" s="51">
        <f t="shared" si="6"/>
        <v>8.0884503259972734E-2</v>
      </c>
      <c r="S266" s="51">
        <f t="shared" si="7"/>
        <v>2.3542620684392706E-2</v>
      </c>
      <c r="T266" s="51">
        <f t="shared" si="8"/>
        <v>0.17654953032376505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167.02040911111109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M508*LOOKUP($F267,_xlfn._xlws.FILTER($F$468:$F$477,G$468:G$477&lt;&gt;""),_xlfn._xlws.FILTER(G$468:G$477,G$468:G$477&lt;&gt;"")))</f>
        <v>205.4919158361019</v>
      </c>
      <c r="L267" s="50">
        <f t="shared" si="10"/>
        <v>142.79155781241701</v>
      </c>
      <c r="M267" s="42">
        <f t="shared" si="3"/>
        <v>-6.4901306332877384E-3</v>
      </c>
      <c r="N267" s="12"/>
      <c r="O267" s="23">
        <v>46054</v>
      </c>
      <c r="P267" s="51">
        <f t="shared" si="4"/>
        <v>0.64623196592184362</v>
      </c>
      <c r="Q267" s="51">
        <f t="shared" si="5"/>
        <v>7.7170061315628147E-2</v>
      </c>
      <c r="R267" s="51">
        <f t="shared" si="6"/>
        <v>8.0698735408222241E-2</v>
      </c>
      <c r="S267" s="51">
        <f t="shared" si="7"/>
        <v>2.4577321068759813E-2</v>
      </c>
      <c r="T267" s="51">
        <f t="shared" si="8"/>
        <v>0.17132191628554633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167.02040911111109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M509*LOOKUP($F268,_xlfn._xlws.FILTER($F$468:$F$477,G$468:G$477&lt;&gt;""),_xlfn._xlws.FILTER(G$468:G$477,G$468:G$477&lt;&gt;"")))</f>
        <v>202.91651685048672</v>
      </c>
      <c r="L268" s="50">
        <f t="shared" si="10"/>
        <v>142.27230821143013</v>
      </c>
      <c r="M268" s="42">
        <f t="shared" si="3"/>
        <v>-3.6364166687572475E-3</v>
      </c>
      <c r="N268" s="12"/>
      <c r="O268" s="23">
        <v>46082</v>
      </c>
      <c r="P268" s="51">
        <f t="shared" si="4"/>
        <v>0.6485905112682171</v>
      </c>
      <c r="Q268" s="51">
        <f t="shared" si="5"/>
        <v>7.7010674295729886E-2</v>
      </c>
      <c r="R268" s="51">
        <f t="shared" si="6"/>
        <v>8.0204830680369696E-2</v>
      </c>
      <c r="S268" s="51">
        <f t="shared" si="7"/>
        <v>2.4401783852752809E-2</v>
      </c>
      <c r="T268" s="51">
        <f t="shared" si="8"/>
        <v>0.16979219990293071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168.05860901234567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M510*LOOKUP($F269,_xlfn._xlws.FILTER($F$468:$F$477,G$468:G$477&lt;&gt;""),_xlfn._xlws.FILTER(G$468:G$477,G$468:G$477&lt;&gt;"")))</f>
        <v>205.32576106283639</v>
      </c>
      <c r="L269" s="50">
        <f t="shared" si="10"/>
        <v>143.18167678999316</v>
      </c>
      <c r="M269" s="42">
        <f t="shared" si="3"/>
        <v>6.3917468549932188E-3</v>
      </c>
      <c r="N269" s="12"/>
      <c r="O269" s="23">
        <v>46113</v>
      </c>
      <c r="P269" s="51">
        <f t="shared" si="4"/>
        <v>0.64847725148518798</v>
      </c>
      <c r="Q269" s="51">
        <f t="shared" si="5"/>
        <v>7.7298085272299574E-2</v>
      </c>
      <c r="R269" s="51">
        <f t="shared" si="6"/>
        <v>8.0051538768726394E-2</v>
      </c>
      <c r="S269" s="51">
        <f t="shared" si="7"/>
        <v>2.3456147751109852E-2</v>
      </c>
      <c r="T269" s="51">
        <f t="shared" si="8"/>
        <v>0.17071697672267613</v>
      </c>
      <c r="U269" s="42">
        <f t="shared" si="11"/>
        <v>0.99999999999999989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168.05860901234567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M511*LOOKUP($F270,_xlfn._xlws.FILTER($F$468:$F$477,G$468:G$477&lt;&gt;""),_xlfn._xlws.FILTER(G$468:G$477,G$468:G$477&lt;&gt;"")))</f>
        <v>249.08677447163635</v>
      </c>
      <c r="L270" s="50">
        <f t="shared" si="10"/>
        <v>149.12393084862003</v>
      </c>
      <c r="M270" s="42">
        <f t="shared" si="3"/>
        <v>4.1501497900059414E-2</v>
      </c>
      <c r="N270" s="12"/>
      <c r="O270" s="23">
        <v>46143</v>
      </c>
      <c r="P270" s="51">
        <f t="shared" si="4"/>
        <v>0.62263688798594008</v>
      </c>
      <c r="Q270" s="51">
        <f t="shared" si="5"/>
        <v>7.4188402283706489E-2</v>
      </c>
      <c r="R270" s="51">
        <f t="shared" si="6"/>
        <v>7.809254530761528E-2</v>
      </c>
      <c r="S270" s="51">
        <f t="shared" si="7"/>
        <v>2.6232876663543181E-2</v>
      </c>
      <c r="T270" s="51">
        <f t="shared" si="8"/>
        <v>0.19884928775919516</v>
      </c>
      <c r="U270" s="42">
        <f t="shared" si="11"/>
        <v>1.0000000000000002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168.05860901234567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M512*LOOKUP($F271,_xlfn._xlws.FILTER($F$468:$F$477,G$468:G$477&lt;&gt;""),_xlfn._xlws.FILTER(G$468:G$477,G$468:G$477&lt;&gt;"")))</f>
        <v>269.35765681002681</v>
      </c>
      <c r="L271" s="50">
        <f t="shared" si="10"/>
        <v>151.33920736345397</v>
      </c>
      <c r="M271" s="42">
        <f t="shared" si="3"/>
        <v>1.485527173423784E-2</v>
      </c>
      <c r="N271" s="12"/>
      <c r="O271" s="23">
        <v>46174</v>
      </c>
      <c r="P271" s="51">
        <f t="shared" si="4"/>
        <v>0.61352283949015263</v>
      </c>
      <c r="Q271" s="51">
        <f t="shared" si="5"/>
        <v>7.3277018594423357E-2</v>
      </c>
      <c r="R271" s="51">
        <f t="shared" si="6"/>
        <v>7.5467051939546489E-2</v>
      </c>
      <c r="S271" s="51">
        <f t="shared" si="7"/>
        <v>2.5848884460850329E-2</v>
      </c>
      <c r="T271" s="51">
        <f t="shared" si="8"/>
        <v>0.21188420551502712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168.83725893827159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M513*LOOKUP($F272,_xlfn._xlws.FILTER($F$468:$F$477,G$468:G$477&lt;&gt;""),_xlfn._xlws.FILTER(G$468:G$477,G$468:G$477&lt;&gt;"")))</f>
        <v>261.5899211598649</v>
      </c>
      <c r="L272" s="50">
        <f t="shared" si="10"/>
        <v>150.6899191166996</v>
      </c>
      <c r="M272" s="42">
        <f t="shared" si="3"/>
        <v>-4.2902844415925179E-3</v>
      </c>
      <c r="N272" s="12"/>
      <c r="O272" s="23">
        <v>46204</v>
      </c>
      <c r="P272" s="51">
        <f t="shared" si="4"/>
        <v>0.61902119334749006</v>
      </c>
      <c r="Q272" s="51">
        <f t="shared" si="5"/>
        <v>7.4016455000352283E-2</v>
      </c>
      <c r="R272" s="51">
        <f t="shared" si="6"/>
        <v>7.5927565384753884E-2</v>
      </c>
      <c r="S272" s="51">
        <f t="shared" si="7"/>
        <v>2.4374264691178846E-2</v>
      </c>
      <c r="T272" s="51">
        <f t="shared" si="8"/>
        <v>0.20666052157622503</v>
      </c>
      <c r="U272" s="42">
        <f t="shared" si="11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168.83725893827159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247.81984432548694</v>
      </c>
      <c r="L273" s="50">
        <f t="shared" si="10"/>
        <v>149.17187476231749</v>
      </c>
      <c r="M273" s="42">
        <f t="shared" si="3"/>
        <v>-1.0073960907806212E-2</v>
      </c>
      <c r="N273" s="12"/>
      <c r="O273" s="23">
        <v>46235</v>
      </c>
      <c r="P273" s="51">
        <f t="shared" si="4"/>
        <v>0.62532064912158491</v>
      </c>
      <c r="Q273" s="51">
        <f t="shared" si="5"/>
        <v>7.494679124488797E-2</v>
      </c>
      <c r="R273" s="51">
        <f t="shared" si="6"/>
        <v>7.7588924325017072E-2</v>
      </c>
      <c r="S273" s="51">
        <f t="shared" si="7"/>
        <v>2.4369339941448943E-2</v>
      </c>
      <c r="T273" s="51">
        <f t="shared" si="8"/>
        <v>0.19777429536706109</v>
      </c>
      <c r="U273" s="42">
        <f t="shared" si="11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168.83725893827159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252.51371667023719</v>
      </c>
      <c r="L274" s="50">
        <f t="shared" si="10"/>
        <v>150.35324290152926</v>
      </c>
      <c r="M274" s="42">
        <f t="shared" si="3"/>
        <v>7.91950990154211E-3</v>
      </c>
      <c r="N274" s="12"/>
      <c r="O274" s="23">
        <v>46266</v>
      </c>
      <c r="P274" s="51">
        <f t="shared" si="4"/>
        <v>0.62040732715122149</v>
      </c>
      <c r="Q274" s="51">
        <f t="shared" si="5"/>
        <v>7.5353647180560757E-2</v>
      </c>
      <c r="R274" s="51">
        <f t="shared" si="6"/>
        <v>7.8200102978656441E-2</v>
      </c>
      <c r="S274" s="51">
        <f t="shared" si="7"/>
        <v>2.6102052913199093E-2</v>
      </c>
      <c r="T274" s="51">
        <f t="shared" si="8"/>
        <v>0.19993686977636219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172.73050856790121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M516*LOOKUP($F275,_xlfn._xlws.FILTER($F$468:$F$477,G$468:G$477&lt;&gt;""),_xlfn._xlws.FILTER(G$468:G$477,G$468:G$477&lt;&gt;"")))</f>
        <v>268.50611359704118</v>
      </c>
      <c r="L275" s="50">
        <f t="shared" si="10"/>
        <v>154.14427677237683</v>
      </c>
      <c r="M275" s="42">
        <f t="shared" si="3"/>
        <v>2.5214180936093511E-2</v>
      </c>
      <c r="N275" s="12"/>
      <c r="O275" s="23">
        <v>46296</v>
      </c>
      <c r="P275" s="51">
        <f t="shared" si="4"/>
        <v>0.61910323368140741</v>
      </c>
      <c r="Q275" s="51">
        <f t="shared" si="5"/>
        <v>7.3257583669949403E-2</v>
      </c>
      <c r="R275" s="51">
        <f t="shared" si="6"/>
        <v>7.3829105646620805E-2</v>
      </c>
      <c r="S275" s="51">
        <f t="shared" si="7"/>
        <v>2.6439331926227872E-2</v>
      </c>
      <c r="T275" s="51">
        <f t="shared" si="8"/>
        <v>0.20737074507579462</v>
      </c>
      <c r="U275" s="42">
        <f t="shared" si="11"/>
        <v>1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172.73050856790121</v>
      </c>
      <c r="H276" s="47" cm="1">
        <f t="array" ref="H276">IF(H517="","",
H517*LOOKUP($F276,_xlfn._xlws.FILTER($F$454:$F$463,H$454:H$463&lt;&gt;""),_xlfn._xlws.FILTER(H$454:H$463,H$454:H$463&lt;&gt;"")))</f>
        <v>163.0634615885117</v>
      </c>
      <c r="I276" s="47" cm="1">
        <f t="array" ref="I276">IF(I517="","",
I517*LOOKUP($F276,_xlfn._xlws.FILTER($F$454:$F$463,I$454:I$463&lt;&gt;""),_xlfn._xlws.FILTER(I$454:I$463,I$454:I$463&lt;&gt;"")))</f>
        <v>123.22123590813931</v>
      </c>
      <c r="J276" s="48">
        <f t="shared" si="9"/>
        <v>3.48</v>
      </c>
      <c r="K276" s="49" cm="1">
        <f t="array" ref="K276">IF(M517="","",
M517*LOOKUP($F276,_xlfn._xlws.FILTER($F$468:$F$477,G$468:G$477&lt;&gt;""),_xlfn._xlws.FILTER(G$468:G$477,G$468:G$477&lt;&gt;"")))</f>
        <v>293.59548436013108</v>
      </c>
      <c r="L276" s="50">
        <f t="shared" si="10"/>
        <v>157.47598479052562</v>
      </c>
      <c r="M276" s="42">
        <f t="shared" si="3"/>
        <v>2.1614218107291139E-2</v>
      </c>
      <c r="N276" s="12"/>
      <c r="O276" s="23">
        <v>46327</v>
      </c>
      <c r="P276" s="51">
        <f t="shared" si="4"/>
        <v>0.60600491135332701</v>
      </c>
      <c r="Q276" s="51">
        <f t="shared" si="5"/>
        <v>7.1721659102049265E-2</v>
      </c>
      <c r="R276" s="51">
        <f t="shared" si="6"/>
        <v>7.2526130493992105E-2</v>
      </c>
      <c r="S276" s="51">
        <f t="shared" si="7"/>
        <v>2.7796990737278419E-2</v>
      </c>
      <c r="T276" s="51">
        <f t="shared" si="8"/>
        <v>0.22195030831335322</v>
      </c>
      <c r="U276" s="42">
        <f t="shared" si="11"/>
        <v>1</v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172.73050856790121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101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1.0101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>
        <v>1.2977498765432098</v>
      </c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30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30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133">
        <v>45292</v>
      </c>
      <c r="G468" s="63">
        <v>1.4440753045404209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134">
        <v>46082</v>
      </c>
      <c r="G469" s="65">
        <v>2.0769346658186971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135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135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135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135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135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135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135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136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1"/>
      <c r="G480" s="7"/>
      <c r="H480" s="7"/>
      <c r="I480" s="7"/>
      <c r="J480" s="7"/>
      <c r="K480" s="12"/>
      <c r="L480" s="12"/>
      <c r="M480" s="12"/>
      <c r="N480" s="12"/>
      <c r="O480" s="12"/>
      <c r="P480" s="72" t="s">
        <v>75</v>
      </c>
      <c r="Q480" s="73">
        <v>0.6</v>
      </c>
      <c r="R480" s="73">
        <v>0.08</v>
      </c>
      <c r="S480" s="73">
        <v>0.09</v>
      </c>
      <c r="T480" s="73">
        <v>0.06</v>
      </c>
      <c r="U480" s="73">
        <v>0.17</v>
      </c>
      <c r="V480" s="74"/>
      <c r="W480" s="12"/>
    </row>
    <row r="481" spans="5:23" s="59" customFormat="1">
      <c r="E481" s="12"/>
      <c r="F481" s="75" t="s">
        <v>76</v>
      </c>
      <c r="G481" s="7"/>
      <c r="H481" s="7"/>
      <c r="I481" s="7"/>
      <c r="J481" s="7"/>
      <c r="K481" s="12"/>
      <c r="L481" s="75" t="s">
        <v>77</v>
      </c>
      <c r="M481" s="12"/>
      <c r="N481" s="12"/>
      <c r="O481" s="12"/>
      <c r="P481" s="76" t="s">
        <v>78</v>
      </c>
      <c r="Q481" s="77">
        <v>108.6</v>
      </c>
      <c r="R481" s="77">
        <v>115.5</v>
      </c>
      <c r="S481" s="77">
        <v>97.1</v>
      </c>
      <c r="T481" s="77">
        <v>4.7699999999999996</v>
      </c>
      <c r="U481" s="77">
        <v>142.80000000000001</v>
      </c>
      <c r="V481" s="70"/>
      <c r="W481" s="12"/>
    </row>
    <row r="482" spans="5:23" s="59" customFormat="1">
      <c r="E482" s="12"/>
      <c r="F482" s="78" t="s">
        <v>3</v>
      </c>
      <c r="G482" s="38" t="s">
        <v>101</v>
      </c>
      <c r="H482" s="79" t="s">
        <v>10</v>
      </c>
      <c r="I482" s="79" t="s">
        <v>11</v>
      </c>
      <c r="J482" s="79" t="s">
        <v>12</v>
      </c>
      <c r="K482" s="71"/>
      <c r="L482" s="78" t="s">
        <v>3</v>
      </c>
      <c r="M482" s="79" t="s">
        <v>30</v>
      </c>
      <c r="N482" s="79"/>
      <c r="O482" s="71"/>
      <c r="P482" s="80" t="s">
        <v>3</v>
      </c>
      <c r="Q482" s="61" t="s">
        <v>101</v>
      </c>
      <c r="R482" s="81" t="s">
        <v>10</v>
      </c>
      <c r="S482" s="81" t="s">
        <v>11</v>
      </c>
      <c r="T482" s="81" t="s">
        <v>12</v>
      </c>
      <c r="U482" s="81" t="s">
        <v>30</v>
      </c>
      <c r="V482" s="81" t="s">
        <v>4</v>
      </c>
      <c r="W482" s="12"/>
    </row>
    <row r="483" spans="5:23" s="59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2">
        <v>139.80000000000001</v>
      </c>
      <c r="N483" s="82"/>
      <c r="O483" s="12"/>
      <c r="P483" s="83">
        <v>45292</v>
      </c>
      <c r="Q483" s="84">
        <v>42.771961325966871</v>
      </c>
      <c r="R483" s="84">
        <v>33.308174791140736</v>
      </c>
      <c r="S483" s="84">
        <v>28.940862203419272</v>
      </c>
      <c r="T483" s="84">
        <v>-26.415094339622641</v>
      </c>
      <c r="U483" s="84">
        <v>41.373758805847935</v>
      </c>
      <c r="V483" s="84">
        <v>136.3811417137959</v>
      </c>
      <c r="W483" s="12"/>
    </row>
    <row r="484" spans="5:23" s="59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134.9</v>
      </c>
      <c r="N484" s="39"/>
      <c r="O484" s="12"/>
      <c r="P484" s="23">
        <v>45323</v>
      </c>
      <c r="Q484" s="85">
        <v>42.771961325966871</v>
      </c>
      <c r="R484" s="85">
        <v>32.626291544127234</v>
      </c>
      <c r="S484" s="85">
        <v>28.732051090539233</v>
      </c>
      <c r="T484" s="85">
        <v>-33.333333333333329</v>
      </c>
      <c r="U484" s="85">
        <v>36.418598447130798</v>
      </c>
      <c r="V484" s="85">
        <v>135.05032645327105</v>
      </c>
      <c r="W484" s="12"/>
    </row>
    <row r="485" spans="5:23" s="59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141.30000000000001</v>
      </c>
      <c r="N485" s="39"/>
      <c r="O485" s="12"/>
      <c r="P485" s="23">
        <v>45352</v>
      </c>
      <c r="Q485" s="85">
        <v>42.771961325966871</v>
      </c>
      <c r="R485" s="85">
        <v>33.87641083031864</v>
      </c>
      <c r="S485" s="85">
        <v>27.68799552613908</v>
      </c>
      <c r="T485" s="85">
        <v>-32.285115303983225</v>
      </c>
      <c r="U485" s="85">
        <v>42.890644629945015</v>
      </c>
      <c r="V485" s="85">
        <v>136.21951192820978</v>
      </c>
      <c r="W485" s="12"/>
    </row>
    <row r="486" spans="5:23" s="59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146.30000000000001</v>
      </c>
      <c r="N486" s="39"/>
      <c r="O486" s="12"/>
      <c r="P486" s="23">
        <v>45383</v>
      </c>
      <c r="Q486" s="85">
        <v>43.981104972375704</v>
      </c>
      <c r="R486" s="85">
        <v>34.558294077332171</v>
      </c>
      <c r="S486" s="85">
        <v>28.001212195459129</v>
      </c>
      <c r="T486" s="85">
        <v>-29.140461215932913</v>
      </c>
      <c r="U486" s="85">
        <v>47.946930710268617</v>
      </c>
      <c r="V486" s="85">
        <v>138.07598615499302</v>
      </c>
      <c r="W486" s="12"/>
    </row>
    <row r="487" spans="5:23" s="59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140.69999999999999</v>
      </c>
      <c r="N487" s="39"/>
      <c r="O487" s="12"/>
      <c r="P487" s="23">
        <v>45413</v>
      </c>
      <c r="Q487" s="85">
        <v>43.981104972375704</v>
      </c>
      <c r="R487" s="85">
        <v>34.558294077332171</v>
      </c>
      <c r="S487" s="85">
        <v>27.583589969699073</v>
      </c>
      <c r="T487" s="85">
        <v>-28.930817610062888</v>
      </c>
      <c r="U487" s="85">
        <v>42.283890300306162</v>
      </c>
      <c r="V487" s="85">
        <v>137.0882619013332</v>
      </c>
      <c r="W487" s="12"/>
    </row>
    <row r="488" spans="5:23" s="59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142.1</v>
      </c>
      <c r="N488" s="39"/>
      <c r="O488" s="12"/>
      <c r="P488" s="23">
        <v>45444</v>
      </c>
      <c r="Q488" s="85">
        <v>43.981104972375704</v>
      </c>
      <c r="R488" s="85">
        <v>34.671941285167748</v>
      </c>
      <c r="S488" s="85">
        <v>28.105617751899153</v>
      </c>
      <c r="T488" s="85">
        <v>-28.092243186582799</v>
      </c>
      <c r="U488" s="85">
        <v>43.69965040279677</v>
      </c>
      <c r="V488" s="85">
        <v>137.43532986119024</v>
      </c>
      <c r="W488" s="12"/>
    </row>
    <row r="489" spans="5:23" s="59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139.30000000000001</v>
      </c>
      <c r="N489" s="39"/>
      <c r="O489" s="12"/>
      <c r="P489" s="23">
        <v>45474</v>
      </c>
      <c r="Q489" s="85">
        <v>45.190248618784523</v>
      </c>
      <c r="R489" s="85">
        <v>34.671941285167748</v>
      </c>
      <c r="S489" s="85">
        <v>28.627645534099223</v>
      </c>
      <c r="T489" s="85">
        <v>-26.834381551362675</v>
      </c>
      <c r="U489" s="85">
        <v>40.868130197815574</v>
      </c>
      <c r="V489" s="85">
        <v>137.80191181269996</v>
      </c>
      <c r="W489" s="12"/>
    </row>
    <row r="490" spans="5:23" s="59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139.4</v>
      </c>
      <c r="N490" s="39"/>
      <c r="O490" s="12"/>
      <c r="P490" s="23">
        <v>45505</v>
      </c>
      <c r="Q490" s="85">
        <v>45.190248618784523</v>
      </c>
      <c r="R490" s="85">
        <v>34.671941285167748</v>
      </c>
      <c r="S490" s="85">
        <v>28.627645534099223</v>
      </c>
      <c r="T490" s="85">
        <v>-28.721174004192868</v>
      </c>
      <c r="U490" s="85">
        <v>40.969255919422039</v>
      </c>
      <c r="V490" s="85">
        <v>137.70589563820323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143</v>
      </c>
      <c r="N491" s="39"/>
      <c r="O491" s="12"/>
      <c r="P491" s="23">
        <v>45536</v>
      </c>
      <c r="Q491" s="85">
        <v>45.190248618784523</v>
      </c>
      <c r="R491" s="85">
        <v>36.14935498703035</v>
      </c>
      <c r="S491" s="85">
        <v>28.836456646979258</v>
      </c>
      <c r="T491" s="85">
        <v>-34.591194968553452</v>
      </c>
      <c r="U491" s="85">
        <v>44.609781897255012</v>
      </c>
      <c r="V491" s="85">
        <v>138.10956989288141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136.30000000000001</v>
      </c>
      <c r="N492" s="39"/>
      <c r="O492" s="12"/>
      <c r="P492" s="23">
        <v>45566</v>
      </c>
      <c r="Q492" s="85">
        <v>49.970174499238354</v>
      </c>
      <c r="R492" s="85">
        <v>35.581118947852424</v>
      </c>
      <c r="S492" s="85">
        <v>29.045267759859279</v>
      </c>
      <c r="T492" s="85">
        <v>-36.058700209643604</v>
      </c>
      <c r="U492" s="85">
        <v>37.834358549621406</v>
      </c>
      <c r="V492" s="85">
        <v>139.71098725461556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130.19999999999999</v>
      </c>
      <c r="N493" s="39"/>
      <c r="O493" s="12"/>
      <c r="P493" s="23">
        <v>45597</v>
      </c>
      <c r="Q493" s="85">
        <v>49.970174499238354</v>
      </c>
      <c r="R493" s="85">
        <v>35.126530116510096</v>
      </c>
      <c r="S493" s="85">
        <v>28.940862203419272</v>
      </c>
      <c r="T493" s="85">
        <v>-40.880503144654085</v>
      </c>
      <c r="U493" s="85">
        <v>31.665689531626583</v>
      </c>
      <c r="V493" s="85">
        <v>138.32724173886882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133.6</v>
      </c>
      <c r="N494" s="39"/>
      <c r="O494" s="12"/>
      <c r="P494" s="23">
        <v>45627</v>
      </c>
      <c r="Q494" s="85">
        <v>49.970174499238354</v>
      </c>
      <c r="R494" s="85">
        <v>35.922060571359175</v>
      </c>
      <c r="S494" s="85">
        <v>28.314428864779188</v>
      </c>
      <c r="T494" s="85">
        <v>-39.203354297693913</v>
      </c>
      <c r="U494" s="85">
        <v>35.103964066246654</v>
      </c>
      <c r="V494" s="85">
        <v>139.01964077648216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135.1</v>
      </c>
      <c r="N495" s="39"/>
      <c r="O495" s="12"/>
      <c r="P495" s="23">
        <v>45658</v>
      </c>
      <c r="Q495" s="85">
        <v>49.014189323147576</v>
      </c>
      <c r="R495" s="85">
        <v>35.467471740016848</v>
      </c>
      <c r="S495" s="85">
        <v>28.627645534099223</v>
      </c>
      <c r="T495" s="85">
        <v>-44.025157232704402</v>
      </c>
      <c r="U495" s="85">
        <v>36.620849890343727</v>
      </c>
      <c r="V495" s="85">
        <v>138.40643447855498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136.6</v>
      </c>
      <c r="N496" s="39"/>
      <c r="O496" s="12"/>
      <c r="P496" s="23">
        <v>45689</v>
      </c>
      <c r="Q496" s="85">
        <v>49.014189323147576</v>
      </c>
      <c r="R496" s="85">
        <v>35.126530116510096</v>
      </c>
      <c r="S496" s="85">
        <v>28.940862203419282</v>
      </c>
      <c r="T496" s="85">
        <v>-40.880503144654085</v>
      </c>
      <c r="U496" s="85">
        <v>38.137735714440794</v>
      </c>
      <c r="V496" s="85">
        <v>138.85389848429278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151.4</v>
      </c>
      <c r="N497" s="39"/>
      <c r="O497" s="12"/>
      <c r="P497" s="23">
        <v>45717</v>
      </c>
      <c r="Q497" s="85">
        <v>49.014189323147576</v>
      </c>
      <c r="R497" s="85">
        <v>35.922060571359175</v>
      </c>
      <c r="S497" s="85">
        <v>28.147728604628469</v>
      </c>
      <c r="T497" s="85">
        <v>-42.767295597484271</v>
      </c>
      <c r="U497" s="85">
        <v>53.104342512198663</v>
      </c>
      <c r="V497" s="85">
        <v>141.27727450523855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150</v>
      </c>
      <c r="N498" s="39"/>
      <c r="O498" s="12"/>
      <c r="P498" s="23">
        <v>45748</v>
      </c>
      <c r="Q498" s="85">
        <v>50.328668940272372</v>
      </c>
      <c r="R498" s="85">
        <v>37.285827065386187</v>
      </c>
      <c r="S498" s="85">
        <v>27.921119004973971</v>
      </c>
      <c r="T498" s="85">
        <v>-43.605870020964353</v>
      </c>
      <c r="U498" s="85">
        <v>51.688582409708062</v>
      </c>
      <c r="V498" s="85">
        <v>141.86367504823448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145.80000000000001</v>
      </c>
      <c r="N499" s="39"/>
      <c r="O499" s="12"/>
      <c r="P499" s="23">
        <v>45778</v>
      </c>
      <c r="Q499" s="85">
        <v>50.328668940272372</v>
      </c>
      <c r="R499" s="85">
        <v>36.603943818372677</v>
      </c>
      <c r="S499" s="85">
        <v>27.807814205146709</v>
      </c>
      <c r="T499" s="85">
        <v>-42.34800838574423</v>
      </c>
      <c r="U499" s="85">
        <v>47.441302102236257</v>
      </c>
      <c r="V499" s="85">
        <v>141.15236100233193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140.80000000000001</v>
      </c>
      <c r="N500" s="39"/>
      <c r="O500" s="12"/>
      <c r="P500" s="23">
        <v>45809</v>
      </c>
      <c r="Q500" s="85">
        <v>50.328668940272372</v>
      </c>
      <c r="R500" s="85">
        <v>36.717591026208254</v>
      </c>
      <c r="S500" s="85">
        <v>29.847300602037347</v>
      </c>
      <c r="T500" s="85">
        <v>-45.283018867924525</v>
      </c>
      <c r="U500" s="85">
        <v>42.385016021912648</v>
      </c>
      <c r="V500" s="85">
        <v>140.30933729209312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138.5</v>
      </c>
      <c r="N501" s="39"/>
      <c r="O501" s="12"/>
      <c r="P501" s="23">
        <v>45839</v>
      </c>
      <c r="Q501" s="85">
        <v>50.926159675329096</v>
      </c>
      <c r="R501" s="85">
        <v>36.831238234043859</v>
      </c>
      <c r="S501" s="85">
        <v>30.187215001519125</v>
      </c>
      <c r="T501" s="85">
        <v>-44.025157232704402</v>
      </c>
      <c r="U501" s="85">
        <v>40.05912442496377</v>
      </c>
      <c r="V501" s="85">
        <v>140.38758593233928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140.4</v>
      </c>
      <c r="N502" s="39"/>
      <c r="O502" s="12"/>
      <c r="P502" s="23">
        <v>45870</v>
      </c>
      <c r="Q502" s="85">
        <v>50.926159675329096</v>
      </c>
      <c r="R502" s="85">
        <v>37.17217985755061</v>
      </c>
      <c r="S502" s="85">
        <v>29.620691002382831</v>
      </c>
      <c r="T502" s="85">
        <v>-42.34800838574423</v>
      </c>
      <c r="U502" s="85">
        <v>41.980513135486746</v>
      </c>
      <c r="V502" s="85">
        <v>140.79113911390405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144.69999999999999</v>
      </c>
      <c r="N503" s="39"/>
      <c r="O503" s="12"/>
      <c r="P503" s="23">
        <v>45901</v>
      </c>
      <c r="Q503" s="85">
        <v>50.926159675329096</v>
      </c>
      <c r="R503" s="85">
        <v>39.217829598591116</v>
      </c>
      <c r="S503" s="85">
        <v>30.073910201691863</v>
      </c>
      <c r="T503" s="85">
        <v>-43.605870020964353</v>
      </c>
      <c r="U503" s="85">
        <v>46.328919164565036</v>
      </c>
      <c r="V503" s="85">
        <v>141.65933814795522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141.5</v>
      </c>
      <c r="N504" s="39"/>
      <c r="O504" s="12"/>
      <c r="P504" s="23">
        <v>45931</v>
      </c>
      <c r="Q504" s="85">
        <v>54.272107791646775</v>
      </c>
      <c r="R504" s="85">
        <v>38.308651935906468</v>
      </c>
      <c r="S504" s="85">
        <v>28.374338204282989</v>
      </c>
      <c r="T504" s="85">
        <v>-42.767295597484271</v>
      </c>
      <c r="U504" s="85">
        <v>43.092896073157938</v>
      </c>
      <c r="V504" s="85">
        <v>142.94140186483384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141.69999999999999</v>
      </c>
      <c r="N505" s="39"/>
      <c r="O505" s="12"/>
      <c r="P505" s="23">
        <v>45962</v>
      </c>
      <c r="Q505" s="39">
        <v>54.272107791646775</v>
      </c>
      <c r="R505" s="39">
        <v>38.195004728070863</v>
      </c>
      <c r="S505" s="39">
        <v>28.374338204282989</v>
      </c>
      <c r="T505" s="39">
        <v>-42.138364779874216</v>
      </c>
      <c r="U505" s="39">
        <v>43.295147516370868</v>
      </c>
      <c r="V505" s="85">
        <v>143.00442868260978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141.30000000000001</v>
      </c>
      <c r="N506" s="39"/>
      <c r="O506" s="12"/>
      <c r="P506" s="23">
        <v>45992</v>
      </c>
      <c r="Q506" s="39">
        <v>54.272107791646775</v>
      </c>
      <c r="R506" s="39">
        <v>38.763240767248796</v>
      </c>
      <c r="S506" s="39">
        <v>30.073910201691863</v>
      </c>
      <c r="T506" s="39">
        <v>-43.815513626834374</v>
      </c>
      <c r="U506" s="39">
        <v>42.890644629945015</v>
      </c>
      <c r="V506" s="85">
        <v>143.03345462400083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147.6</v>
      </c>
      <c r="N507" s="39"/>
      <c r="O507" s="12"/>
      <c r="P507" s="23">
        <v>46023</v>
      </c>
      <c r="Q507" s="39">
        <v>53.794115203601379</v>
      </c>
      <c r="R507" s="39">
        <v>38.308651935906468</v>
      </c>
      <c r="S507" s="39">
        <v>29.167471803073795</v>
      </c>
      <c r="T507" s="39">
        <v>-43.605870020964353</v>
      </c>
      <c r="U507" s="39">
        <v>49.261565091152718</v>
      </c>
      <c r="V507" s="85">
        <v>143.7243476035481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142.30000000000001</v>
      </c>
      <c r="N508" s="39"/>
      <c r="O508" s="12"/>
      <c r="P508" s="23">
        <v>46054</v>
      </c>
      <c r="Q508" s="39">
        <v>53.794115203601379</v>
      </c>
      <c r="R508" s="39">
        <v>37.740415896728543</v>
      </c>
      <c r="S508" s="39">
        <v>28.034423804801222</v>
      </c>
      <c r="T508" s="39">
        <v>-41.509433962264147</v>
      </c>
      <c r="U508" s="39">
        <v>43.901901846009721</v>
      </c>
      <c r="V508" s="85">
        <v>142.79155781241701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97.7</v>
      </c>
      <c r="N509" s="39"/>
      <c r="O509" s="12"/>
      <c r="P509" s="23">
        <v>46082</v>
      </c>
      <c r="Q509" s="39">
        <v>53.794115203601379</v>
      </c>
      <c r="R509" s="39">
        <v>36.956079862151753</v>
      </c>
      <c r="S509" s="39">
        <v>26.78807100670139</v>
      </c>
      <c r="T509" s="39">
        <v>-42.138364779874216</v>
      </c>
      <c r="U509" s="39">
        <v>42.09840115580301</v>
      </c>
      <c r="V509" s="85">
        <v>142.27230821143013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98.86</v>
      </c>
      <c r="N510" s="39"/>
      <c r="O510" s="12"/>
      <c r="P510" s="23">
        <v>46113</v>
      </c>
      <c r="Q510" s="39">
        <v>54.750100379692157</v>
      </c>
      <c r="R510" s="39">
        <v>38.345868274296599</v>
      </c>
      <c r="S510" s="39">
        <v>27.354595005837673</v>
      </c>
      <c r="T510" s="39">
        <v>-44.025157232704402</v>
      </c>
      <c r="U510" s="39">
        <v>43.785546962770574</v>
      </c>
      <c r="V510" s="85">
        <v>143.18167678999316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119.93</v>
      </c>
      <c r="N511" s="39"/>
      <c r="O511" s="12"/>
      <c r="P511" s="23">
        <v>46143</v>
      </c>
      <c r="Q511" s="39">
        <v>54.750100379692157</v>
      </c>
      <c r="R511" s="39">
        <v>38.290827149063119</v>
      </c>
      <c r="S511" s="39">
        <v>29.394081402728311</v>
      </c>
      <c r="T511" s="39">
        <v>-34.800838574423473</v>
      </c>
      <c r="U511" s="39">
        <v>74.430514335879778</v>
      </c>
      <c r="V511" s="85">
        <v>149.12393084862003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129.69</v>
      </c>
      <c r="N512" s="39"/>
      <c r="O512" s="12"/>
      <c r="P512" s="23">
        <v>46174</v>
      </c>
      <c r="Q512" s="39">
        <v>54.750100379692157</v>
      </c>
      <c r="R512" s="39">
        <v>38.621073900463848</v>
      </c>
      <c r="S512" s="39">
        <v>26.901375806528645</v>
      </c>
      <c r="T512" s="39">
        <v>-34.800838574423473</v>
      </c>
      <c r="U512" s="39">
        <v>88.625810091055186</v>
      </c>
      <c r="V512" s="85">
        <v>151.33920736345397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125.95</v>
      </c>
      <c r="N513" s="39"/>
      <c r="O513" s="12"/>
      <c r="P513" s="23">
        <v>46204</v>
      </c>
      <c r="Q513" s="39">
        <v>55.467089261760215</v>
      </c>
      <c r="R513" s="39">
        <v>39.419170216349009</v>
      </c>
      <c r="S513" s="39">
        <v>27.127985406183157</v>
      </c>
      <c r="T513" s="39">
        <v>-38.784067085953879</v>
      </c>
      <c r="U513" s="39">
        <v>83.186219299625265</v>
      </c>
      <c r="V513" s="85">
        <v>150.6899191166996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119.32</v>
      </c>
      <c r="N514" s="39"/>
      <c r="O514" s="12"/>
      <c r="P514" s="23">
        <v>46235</v>
      </c>
      <c r="Q514" s="39">
        <v>55.467089261760215</v>
      </c>
      <c r="R514" s="39">
        <v>39.74941696774976</v>
      </c>
      <c r="S514" s="39">
        <v>28.600947803937515</v>
      </c>
      <c r="T514" s="39">
        <v>-39.412997903563934</v>
      </c>
      <c r="U514" s="39">
        <v>73.543308351181309</v>
      </c>
      <c r="V514" s="85">
        <v>149.17187476231749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121.58</v>
      </c>
      <c r="N515" s="39"/>
      <c r="O515" s="12"/>
      <c r="P515" s="23">
        <v>46266</v>
      </c>
      <c r="Q515" s="39">
        <v>55.467089261760215</v>
      </c>
      <c r="R515" s="39">
        <v>41.620815225687338</v>
      </c>
      <c r="S515" s="39">
        <v>30.640434200828143</v>
      </c>
      <c r="T515" s="39">
        <v>-34.591194968553452</v>
      </c>
      <c r="U515" s="39">
        <v>76.830333802687093</v>
      </c>
      <c r="V515" s="85">
        <v>150.35324290152926</v>
      </c>
      <c r="W515" s="12"/>
    </row>
    <row r="516" spans="5:23" s="59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129.28</v>
      </c>
      <c r="N516" s="39"/>
      <c r="O516" s="12"/>
      <c r="P516" s="23">
        <v>46296</v>
      </c>
      <c r="Q516" s="39">
        <v>59.052033672100571</v>
      </c>
      <c r="R516" s="39">
        <v>41.152965661202927</v>
      </c>
      <c r="S516" s="39">
        <v>26.448156607219612</v>
      </c>
      <c r="T516" s="39">
        <v>-32.075471698113198</v>
      </c>
      <c r="U516" s="39">
        <v>88.029491314454589</v>
      </c>
      <c r="V516" s="85">
        <v>154.14427677237683</v>
      </c>
      <c r="W516" s="12"/>
    </row>
    <row r="517" spans="5:23" s="59" customFormat="1">
      <c r="E517" s="12"/>
      <c r="F517" s="23">
        <v>46327</v>
      </c>
      <c r="G517" s="39">
        <v>133.1</v>
      </c>
      <c r="H517" s="39">
        <v>102.6</v>
      </c>
      <c r="I517" s="39">
        <v>112</v>
      </c>
      <c r="J517" s="39">
        <v>3.48</v>
      </c>
      <c r="K517" s="12"/>
      <c r="L517" s="23">
        <v>46327</v>
      </c>
      <c r="M517" s="39">
        <v>141.36000000000001</v>
      </c>
      <c r="N517" s="39"/>
      <c r="O517" s="12"/>
      <c r="P517" s="23">
        <v>46327</v>
      </c>
      <c r="Q517" s="39">
        <v>59.052033672100571</v>
      </c>
      <c r="R517" s="39">
        <v>41.180486223819649</v>
      </c>
      <c r="S517" s="39">
        <v>26.901375806528645</v>
      </c>
      <c r="T517" s="39">
        <v>-27.044025157232699</v>
      </c>
      <c r="U517" s="39">
        <v>105.59907868356517</v>
      </c>
      <c r="V517" s="85">
        <v>157.47598479052562</v>
      </c>
      <c r="W517" s="12"/>
    </row>
    <row r="518" spans="5:23" s="59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59.052033672100571</v>
      </c>
      <c r="R518" s="39"/>
      <c r="S518" s="39"/>
      <c r="T518" s="39"/>
      <c r="U518" s="39"/>
      <c r="V518" s="85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5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5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5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5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5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5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5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5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5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5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5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5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5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5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5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5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5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5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5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5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5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5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5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5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5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5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5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5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5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5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5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5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5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5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5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5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5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5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5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5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5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5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5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5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5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5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5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5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5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5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5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5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5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5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5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5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5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5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5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5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5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5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5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5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5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5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5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5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5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5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5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5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5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5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5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5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5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5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5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5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5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5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5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5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5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5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5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5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5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5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5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5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5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5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5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5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5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5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5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5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5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5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5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5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5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5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5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5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5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5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5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5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5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5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5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5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5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5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5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5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5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5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5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5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5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5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5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5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5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5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5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5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5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5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5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5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5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5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5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5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5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5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5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5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5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5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5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5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5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5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5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5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5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5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5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5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5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5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5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5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5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5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5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5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5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5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5"/>
      <c r="W685" s="12"/>
    </row>
    <row r="686" spans="5:23" s="59" customFormat="1" hidden="1">
      <c r="E686" s="12"/>
      <c r="F686" s="32">
        <v>51471</v>
      </c>
      <c r="G686" s="77"/>
      <c r="H686" s="77"/>
      <c r="I686" s="77"/>
      <c r="J686" s="77"/>
      <c r="K686" s="12"/>
      <c r="L686" s="32">
        <v>51471</v>
      </c>
      <c r="M686" s="77"/>
      <c r="N686" s="12"/>
      <c r="O686" s="12"/>
      <c r="P686" s="32">
        <v>51471</v>
      </c>
      <c r="Q686" s="77"/>
      <c r="R686" s="77"/>
      <c r="S686" s="77"/>
      <c r="T686" s="77"/>
      <c r="U686" s="77"/>
      <c r="V686" s="86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8" t="s">
        <v>9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19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9" t="s">
        <v>7</v>
      </c>
      <c r="G12" s="139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Diesel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1">
        <v>1</v>
      </c>
      <c r="F17" s="92" t="s">
        <v>16</v>
      </c>
      <c r="G17" s="92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</row>
    <row r="18" spans="1:26" ht="11.45" customHeight="1">
      <c r="A18" s="2"/>
      <c r="B18" s="2"/>
      <c r="C18" s="3"/>
      <c r="D18" s="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</row>
    <row r="19" spans="1:26" ht="11.45" customHeight="1">
      <c r="A19" s="2"/>
      <c r="B19" s="2"/>
      <c r="C19" s="3"/>
      <c r="D19" s="3"/>
      <c r="E19" s="93"/>
      <c r="F19" s="94" t="s">
        <v>94</v>
      </c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3"/>
    </row>
    <row r="20" spans="1:26">
      <c r="A20" s="2"/>
      <c r="B20" s="2"/>
      <c r="C20" s="3"/>
      <c r="D20" s="3"/>
      <c r="E20" s="93"/>
      <c r="F20" s="94" t="s">
        <v>99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3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3"/>
      <c r="F21" s="94" t="s">
        <v>17</v>
      </c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3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3"/>
      <c r="F23" s="95" t="s">
        <v>79</v>
      </c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3"/>
      <c r="F24" s="95" t="s">
        <v>89</v>
      </c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3"/>
      <c r="F25" s="95" t="s">
        <v>90</v>
      </c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3"/>
      <c r="F26" s="95" t="s">
        <v>100</v>
      </c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3"/>
      <c r="F27" s="95" t="s">
        <v>91</v>
      </c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3"/>
      <c r="F28" s="95" t="s">
        <v>92</v>
      </c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3"/>
      <c r="F29" s="95" t="s">
        <v>93</v>
      </c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1">
        <v>2</v>
      </c>
      <c r="F32" s="92" t="s">
        <v>18</v>
      </c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1"/>
      <c r="F33" s="94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3"/>
      <c r="F35" s="97" t="s">
        <v>19</v>
      </c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3"/>
      <c r="F36" s="93"/>
      <c r="G36" s="93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3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3"/>
      <c r="F37" s="99" t="s">
        <v>4</v>
      </c>
      <c r="G37" s="99" t="s">
        <v>20</v>
      </c>
      <c r="H37" s="100"/>
      <c r="I37" s="100"/>
      <c r="J37" s="100" t="s">
        <v>21</v>
      </c>
      <c r="K37" s="100" t="s">
        <v>22</v>
      </c>
      <c r="L37" s="100"/>
      <c r="M37" s="93"/>
      <c r="N37" s="93"/>
      <c r="O37" s="93"/>
      <c r="P37" s="93"/>
      <c r="Q37" s="93"/>
      <c r="R37" s="93"/>
      <c r="S37" s="93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3"/>
      <c r="F38" s="101" t="s">
        <v>65</v>
      </c>
      <c r="G38" s="101" t="s">
        <v>23</v>
      </c>
      <c r="H38" s="101"/>
      <c r="I38" s="101"/>
      <c r="J38" s="101" t="s">
        <v>24</v>
      </c>
      <c r="K38" s="101" t="s">
        <v>25</v>
      </c>
      <c r="L38" s="101"/>
      <c r="M38" s="93"/>
      <c r="N38" s="93"/>
      <c r="O38" s="93"/>
      <c r="P38" s="93"/>
      <c r="Q38" s="93"/>
      <c r="R38" s="93"/>
      <c r="S38" s="93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3"/>
      <c r="F39" s="101" t="s">
        <v>64</v>
      </c>
      <c r="G39" s="101" t="s">
        <v>63</v>
      </c>
      <c r="H39" s="101"/>
      <c r="I39" s="101"/>
      <c r="J39" s="101" t="s">
        <v>24</v>
      </c>
      <c r="K39" s="101" t="s">
        <v>25</v>
      </c>
      <c r="L39" s="101"/>
      <c r="M39" s="93"/>
      <c r="N39" s="93"/>
      <c r="O39" s="93"/>
      <c r="P39" s="93"/>
      <c r="Q39" s="93"/>
      <c r="R39" s="93"/>
      <c r="S39" s="93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3"/>
      <c r="F40" s="101" t="s">
        <v>10</v>
      </c>
      <c r="G40" s="101" t="s">
        <v>81</v>
      </c>
      <c r="H40" s="101"/>
      <c r="I40" s="101"/>
      <c r="J40" s="101" t="s">
        <v>26</v>
      </c>
      <c r="K40" s="101" t="s">
        <v>27</v>
      </c>
      <c r="L40" s="101"/>
      <c r="M40" s="93"/>
      <c r="N40" s="93"/>
      <c r="O40" s="93"/>
      <c r="P40" s="93"/>
      <c r="Q40" s="93"/>
      <c r="R40" s="93"/>
      <c r="S40" s="93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3"/>
      <c r="F41" s="101" t="s">
        <v>11</v>
      </c>
      <c r="G41" s="101" t="s">
        <v>80</v>
      </c>
      <c r="H41" s="101"/>
      <c r="I41" s="101"/>
      <c r="J41" s="101" t="s">
        <v>26</v>
      </c>
      <c r="K41" s="101" t="s">
        <v>27</v>
      </c>
      <c r="L41" s="101"/>
      <c r="M41" s="93"/>
      <c r="N41" s="93"/>
      <c r="O41" s="93"/>
      <c r="P41" s="93"/>
      <c r="Q41" s="93"/>
      <c r="R41" s="93"/>
      <c r="S41" s="93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3"/>
      <c r="F42" s="101" t="s">
        <v>12</v>
      </c>
      <c r="G42" s="101" t="s">
        <v>28</v>
      </c>
      <c r="H42" s="101"/>
      <c r="I42" s="101"/>
      <c r="J42" s="101" t="s">
        <v>26</v>
      </c>
      <c r="K42" s="101" t="s">
        <v>27</v>
      </c>
      <c r="L42" s="101"/>
      <c r="M42" s="93"/>
      <c r="N42" s="93"/>
      <c r="O42" s="93"/>
      <c r="P42" s="93"/>
      <c r="Q42" s="93"/>
      <c r="R42" s="93"/>
      <c r="S42" s="93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3"/>
      <c r="F43" s="102"/>
      <c r="G43" s="102"/>
      <c r="H43" s="102"/>
      <c r="I43" s="102"/>
      <c r="J43" s="102"/>
      <c r="K43" s="102"/>
      <c r="L43" s="102"/>
      <c r="M43" s="93"/>
      <c r="N43" s="93"/>
      <c r="O43" s="93"/>
      <c r="P43" s="93"/>
      <c r="Q43" s="93"/>
      <c r="R43" s="93"/>
      <c r="S43" s="93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3"/>
      <c r="F44" s="93" t="s">
        <v>95</v>
      </c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3"/>
      <c r="F46" s="97" t="s">
        <v>29</v>
      </c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3"/>
      <c r="F48" s="99" t="s">
        <v>4</v>
      </c>
      <c r="G48" s="99" t="s">
        <v>20</v>
      </c>
      <c r="H48" s="100"/>
      <c r="I48" s="100"/>
      <c r="J48" s="100" t="s">
        <v>21</v>
      </c>
      <c r="K48" s="100" t="s">
        <v>22</v>
      </c>
      <c r="L48" s="103"/>
      <c r="M48" s="104"/>
      <c r="N48" s="104"/>
      <c r="O48" s="104"/>
      <c r="P48" s="104"/>
      <c r="Q48" s="104"/>
      <c r="R48" s="104"/>
      <c r="S48" s="93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3"/>
      <c r="F49" s="101" t="s">
        <v>30</v>
      </c>
      <c r="G49" s="101" t="s">
        <v>82</v>
      </c>
      <c r="H49" s="101"/>
      <c r="I49" s="101"/>
      <c r="J49" s="101" t="s">
        <v>26</v>
      </c>
      <c r="K49" s="101" t="s">
        <v>27</v>
      </c>
      <c r="L49" s="101"/>
      <c r="M49" s="93"/>
      <c r="N49" s="93"/>
      <c r="O49" s="93"/>
      <c r="P49" s="93"/>
      <c r="Q49" s="93"/>
      <c r="R49" s="93"/>
      <c r="S49" s="93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3"/>
      <c r="F50" s="101" t="s">
        <v>31</v>
      </c>
      <c r="G50" s="101" t="s">
        <v>83</v>
      </c>
      <c r="H50" s="101"/>
      <c r="I50" s="101"/>
      <c r="J50" s="101" t="s">
        <v>26</v>
      </c>
      <c r="K50" s="101" t="s">
        <v>27</v>
      </c>
      <c r="L50" s="101"/>
      <c r="M50" s="93"/>
      <c r="N50" s="93"/>
      <c r="O50" s="93"/>
      <c r="P50" s="93"/>
      <c r="Q50" s="93"/>
      <c r="R50" s="93"/>
      <c r="S50" s="93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3"/>
      <c r="F51" s="101" t="s">
        <v>66</v>
      </c>
      <c r="G51" s="101" t="s">
        <v>67</v>
      </c>
      <c r="H51" s="101"/>
      <c r="I51" s="101"/>
      <c r="J51" s="101" t="s">
        <v>26</v>
      </c>
      <c r="K51" s="101" t="s">
        <v>27</v>
      </c>
      <c r="L51" s="101"/>
      <c r="M51" s="93"/>
      <c r="N51" s="93"/>
      <c r="O51" s="93"/>
      <c r="P51" s="93"/>
      <c r="Q51" s="93"/>
      <c r="R51" s="93"/>
      <c r="S51" s="93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3"/>
      <c r="F52" s="101" t="s">
        <v>32</v>
      </c>
      <c r="G52" s="101" t="s">
        <v>33</v>
      </c>
      <c r="H52" s="101"/>
      <c r="I52" s="101"/>
      <c r="J52" s="101" t="s">
        <v>26</v>
      </c>
      <c r="K52" s="101" t="s">
        <v>27</v>
      </c>
      <c r="L52" s="101"/>
      <c r="M52" s="93"/>
      <c r="N52" s="93"/>
      <c r="O52" s="93"/>
      <c r="P52" s="93"/>
      <c r="Q52" s="93"/>
      <c r="R52" s="93"/>
      <c r="S52" s="93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3"/>
      <c r="F53" s="101" t="s">
        <v>34</v>
      </c>
      <c r="G53" s="101" t="s">
        <v>35</v>
      </c>
      <c r="H53" s="101"/>
      <c r="I53" s="101"/>
      <c r="J53" s="101" t="s">
        <v>26</v>
      </c>
      <c r="K53" s="101" t="s">
        <v>27</v>
      </c>
      <c r="L53" s="101"/>
      <c r="M53" s="93"/>
      <c r="N53" s="93"/>
      <c r="O53" s="93"/>
      <c r="P53" s="93"/>
      <c r="Q53" s="93"/>
      <c r="R53" s="93"/>
      <c r="S53" s="93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3"/>
      <c r="F54" s="102" t="s">
        <v>1</v>
      </c>
      <c r="G54" s="102" t="s">
        <v>36</v>
      </c>
      <c r="H54" s="102"/>
      <c r="I54" s="102"/>
      <c r="J54" s="102" t="s">
        <v>26</v>
      </c>
      <c r="K54" s="102" t="s">
        <v>27</v>
      </c>
      <c r="L54" s="102"/>
      <c r="M54" s="93"/>
      <c r="N54" s="93"/>
      <c r="O54" s="93"/>
      <c r="P54" s="93"/>
      <c r="Q54" s="93"/>
      <c r="R54" s="93"/>
      <c r="S54" s="93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3"/>
      <c r="F55" s="93" t="s">
        <v>37</v>
      </c>
      <c r="G55" s="105"/>
      <c r="H55" s="105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1">
        <v>3</v>
      </c>
      <c r="F58" s="92" t="s">
        <v>38</v>
      </c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1"/>
      <c r="F59" s="92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1"/>
      <c r="F60" s="93" t="s">
        <v>39</v>
      </c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1"/>
      <c r="F61" s="106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3"/>
      <c r="F62" s="107" t="s">
        <v>40</v>
      </c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3"/>
      <c r="F63" s="100" t="s">
        <v>3</v>
      </c>
      <c r="G63" s="100" t="s">
        <v>4</v>
      </c>
      <c r="H63" s="100"/>
      <c r="I63" s="100"/>
      <c r="J63" s="100" t="s">
        <v>14</v>
      </c>
      <c r="K63" s="100"/>
      <c r="L63" s="100"/>
      <c r="M63" s="100"/>
      <c r="N63" s="100"/>
      <c r="O63" s="100"/>
      <c r="P63" s="100"/>
      <c r="Q63" s="100"/>
      <c r="R63" s="100"/>
      <c r="S63" s="93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3"/>
      <c r="F64" s="108">
        <v>41275</v>
      </c>
      <c r="G64" s="108" t="s">
        <v>41</v>
      </c>
      <c r="H64" s="108"/>
      <c r="I64" s="108"/>
      <c r="J64" s="108" t="s">
        <v>42</v>
      </c>
      <c r="K64" s="108"/>
      <c r="L64" s="108"/>
      <c r="M64" s="108"/>
      <c r="N64" s="108"/>
      <c r="O64" s="108"/>
      <c r="P64" s="108"/>
      <c r="Q64" s="108"/>
      <c r="R64" s="108"/>
      <c r="S64" s="93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3"/>
      <c r="F65" s="108">
        <v>41306</v>
      </c>
      <c r="G65" s="108" t="s">
        <v>41</v>
      </c>
      <c r="H65" s="108"/>
      <c r="I65" s="108"/>
      <c r="J65" s="108" t="s">
        <v>43</v>
      </c>
      <c r="K65" s="108"/>
      <c r="L65" s="108"/>
      <c r="M65" s="108"/>
      <c r="N65" s="108"/>
      <c r="O65" s="108"/>
      <c r="P65" s="108"/>
      <c r="Q65" s="108"/>
      <c r="R65" s="108"/>
      <c r="S65" s="93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3"/>
      <c r="F66" s="108">
        <v>41699</v>
      </c>
      <c r="G66" s="108" t="s">
        <v>44</v>
      </c>
      <c r="H66" s="108"/>
      <c r="I66" s="108"/>
      <c r="J66" s="108" t="s">
        <v>45</v>
      </c>
      <c r="K66" s="108"/>
      <c r="L66" s="108"/>
      <c r="M66" s="108"/>
      <c r="N66" s="108"/>
      <c r="O66" s="108"/>
      <c r="P66" s="108"/>
      <c r="Q66" s="108"/>
      <c r="R66" s="108"/>
      <c r="S66" s="93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3"/>
      <c r="F67" s="108">
        <v>41944</v>
      </c>
      <c r="G67" s="108" t="s">
        <v>44</v>
      </c>
      <c r="H67" s="108"/>
      <c r="I67" s="108"/>
      <c r="J67" s="108" t="s">
        <v>46</v>
      </c>
      <c r="K67" s="108"/>
      <c r="L67" s="108"/>
      <c r="M67" s="108"/>
      <c r="N67" s="108"/>
      <c r="O67" s="108"/>
      <c r="P67" s="108"/>
      <c r="Q67" s="108"/>
      <c r="R67" s="108"/>
      <c r="S67" s="93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3"/>
      <c r="F68" s="108">
        <v>42339</v>
      </c>
      <c r="G68" s="108" t="s">
        <v>47</v>
      </c>
      <c r="H68" s="108"/>
      <c r="I68" s="108"/>
      <c r="J68" s="108" t="s">
        <v>48</v>
      </c>
      <c r="K68" s="108"/>
      <c r="L68" s="108"/>
      <c r="M68" s="108"/>
      <c r="N68" s="108"/>
      <c r="O68" s="108"/>
      <c r="P68" s="108"/>
      <c r="Q68" s="108"/>
      <c r="R68" s="108"/>
      <c r="S68" s="93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3"/>
      <c r="F69" s="108">
        <v>43525</v>
      </c>
      <c r="G69" s="108" t="s">
        <v>44</v>
      </c>
      <c r="H69" s="108"/>
      <c r="I69" s="108"/>
      <c r="J69" s="108" t="s">
        <v>49</v>
      </c>
      <c r="K69" s="108"/>
      <c r="L69" s="108"/>
      <c r="M69" s="108"/>
      <c r="N69" s="108"/>
      <c r="O69" s="108"/>
      <c r="P69" s="108"/>
      <c r="Q69" s="108"/>
      <c r="R69" s="108"/>
      <c r="S69" s="93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3"/>
      <c r="F70" s="108">
        <v>45536</v>
      </c>
      <c r="G70" s="108" t="s">
        <v>96</v>
      </c>
      <c r="H70" s="108"/>
      <c r="I70" s="108"/>
      <c r="J70" s="108" t="s">
        <v>97</v>
      </c>
      <c r="K70" s="108"/>
      <c r="L70" s="108"/>
      <c r="M70" s="108"/>
      <c r="N70" s="108"/>
      <c r="O70" s="108"/>
      <c r="P70" s="108"/>
      <c r="Q70" s="108"/>
      <c r="R70" s="108"/>
      <c r="S70" s="93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3"/>
      <c r="F71" s="108">
        <v>45717</v>
      </c>
      <c r="G71" s="108" t="s">
        <v>44</v>
      </c>
      <c r="H71" s="108"/>
      <c r="I71" s="108"/>
      <c r="J71" s="108" t="s">
        <v>68</v>
      </c>
      <c r="K71" s="108"/>
      <c r="L71" s="108"/>
      <c r="M71" s="108"/>
      <c r="N71" s="108"/>
      <c r="O71" s="108"/>
      <c r="P71" s="108"/>
      <c r="Q71" s="108"/>
      <c r="R71" s="108"/>
      <c r="S71" s="93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3"/>
      <c r="F72" s="108">
        <v>46082</v>
      </c>
      <c r="G72" s="108" t="s">
        <v>84</v>
      </c>
      <c r="H72" s="108"/>
      <c r="I72" s="108"/>
      <c r="J72" s="108" t="s">
        <v>85</v>
      </c>
      <c r="K72" s="108"/>
      <c r="L72" s="108"/>
      <c r="M72" s="108"/>
      <c r="N72" s="108"/>
      <c r="O72" s="108"/>
      <c r="P72" s="108"/>
      <c r="Q72" s="108"/>
      <c r="R72" s="108"/>
      <c r="S72" s="93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3"/>
      <c r="F73" s="108">
        <v>46082</v>
      </c>
      <c r="G73" s="108" t="s">
        <v>86</v>
      </c>
      <c r="H73" s="108"/>
      <c r="I73" s="108"/>
      <c r="J73" s="108" t="s">
        <v>87</v>
      </c>
      <c r="K73" s="108"/>
      <c r="L73" s="108"/>
      <c r="M73" s="108"/>
      <c r="N73" s="108"/>
      <c r="O73" s="108"/>
      <c r="P73" s="108"/>
      <c r="Q73" s="108"/>
      <c r="R73" s="108"/>
      <c r="S73" s="93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3"/>
      <c r="F74" s="108">
        <v>46082</v>
      </c>
      <c r="G74" s="108" t="s">
        <v>59</v>
      </c>
      <c r="H74" s="108"/>
      <c r="I74" s="108"/>
      <c r="J74" s="108" t="s">
        <v>88</v>
      </c>
      <c r="K74" s="108"/>
      <c r="L74" s="108"/>
      <c r="M74" s="108"/>
      <c r="N74" s="108"/>
      <c r="O74" s="108"/>
      <c r="P74" s="108"/>
      <c r="Q74" s="108"/>
      <c r="R74" s="108"/>
      <c r="S74" s="93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3"/>
      <c r="F75" s="108">
        <v>46266</v>
      </c>
      <c r="G75" s="108" t="s">
        <v>41</v>
      </c>
      <c r="H75" s="108"/>
      <c r="I75" s="108"/>
      <c r="J75" s="108" t="s">
        <v>98</v>
      </c>
      <c r="K75" s="108"/>
      <c r="L75" s="108"/>
      <c r="M75" s="108"/>
      <c r="N75" s="108"/>
      <c r="O75" s="108"/>
      <c r="P75" s="108"/>
      <c r="Q75" s="108"/>
      <c r="R75" s="108"/>
      <c r="S75" s="93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3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93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3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93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3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93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3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93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3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93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3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93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3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93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3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93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3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93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3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93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3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93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3"/>
      <c r="F87" s="110"/>
      <c r="G87" s="111"/>
      <c r="H87" s="112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93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3"/>
      <c r="F89" s="110"/>
      <c r="G89" s="111"/>
      <c r="H89" s="112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93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1">
        <v>4</v>
      </c>
      <c r="F90" s="92" t="s">
        <v>50</v>
      </c>
      <c r="G90" s="92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</row>
    <row r="91" spans="1:26">
      <c r="A91" s="2"/>
      <c r="B91" s="2"/>
      <c r="C91" s="3"/>
      <c r="D91" s="3"/>
      <c r="E91" s="93"/>
      <c r="F91" s="110"/>
      <c r="G91" s="111"/>
      <c r="H91" s="112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93"/>
    </row>
    <row r="92" spans="1:26">
      <c r="A92" s="2"/>
      <c r="B92" s="2"/>
      <c r="C92" s="3"/>
      <c r="D92" s="3"/>
      <c r="E92" s="93"/>
      <c r="F92" s="114" t="s">
        <v>51</v>
      </c>
      <c r="G92" s="111"/>
      <c r="H92" s="112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93"/>
    </row>
    <row r="93" spans="1:26">
      <c r="A93" s="2"/>
      <c r="B93" s="2"/>
      <c r="C93" s="3"/>
      <c r="D93" s="3"/>
      <c r="E93" s="93"/>
      <c r="F93" s="114" t="s">
        <v>52</v>
      </c>
      <c r="G93" s="111"/>
      <c r="H93" s="112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93"/>
    </row>
    <row r="94" spans="1:26">
      <c r="A94" s="2"/>
      <c r="B94" s="2"/>
      <c r="C94" s="3"/>
      <c r="D94" s="3"/>
      <c r="E94" s="93"/>
      <c r="F94" s="114"/>
      <c r="G94" s="111"/>
      <c r="H94" s="112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93"/>
    </row>
    <row r="95" spans="1:26">
      <c r="A95" s="2"/>
      <c r="B95" s="2"/>
      <c r="C95" s="3"/>
      <c r="D95" s="3"/>
      <c r="E95" s="93"/>
      <c r="F95" s="114" t="s">
        <v>53</v>
      </c>
      <c r="G95" s="111"/>
      <c r="H95" s="112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93"/>
    </row>
    <row r="96" spans="1:26">
      <c r="A96" s="2"/>
      <c r="B96" s="2"/>
      <c r="C96" s="3"/>
      <c r="D96" s="3"/>
      <c r="E96" s="93"/>
      <c r="F96" s="114" t="s">
        <v>54</v>
      </c>
      <c r="G96" s="111"/>
      <c r="H96" s="112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93"/>
    </row>
    <row r="97" spans="1:19">
      <c r="A97" s="2"/>
      <c r="B97" s="2"/>
      <c r="C97" s="3"/>
      <c r="D97" s="3"/>
      <c r="E97" s="93"/>
      <c r="F97" s="114"/>
      <c r="G97" s="111"/>
      <c r="H97" s="112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93"/>
    </row>
    <row r="98" spans="1:19">
      <c r="A98" s="2"/>
      <c r="B98" s="2"/>
      <c r="C98" s="3"/>
      <c r="D98" s="3"/>
      <c r="E98" s="93"/>
      <c r="F98" s="115" t="s">
        <v>6</v>
      </c>
      <c r="G98" s="116"/>
      <c r="H98" s="117" t="s">
        <v>55</v>
      </c>
      <c r="I98" s="117" t="s">
        <v>3</v>
      </c>
      <c r="J98" s="117"/>
      <c r="K98" s="118" t="s">
        <v>56</v>
      </c>
      <c r="L98" s="100"/>
      <c r="M98" s="118" t="s">
        <v>57</v>
      </c>
      <c r="N98" s="118" t="s">
        <v>58</v>
      </c>
      <c r="O98" s="112"/>
      <c r="P98" s="112"/>
      <c r="Q98" s="112"/>
      <c r="R98" s="112"/>
      <c r="S98" s="93"/>
    </row>
    <row r="99" spans="1:19">
      <c r="A99" s="2"/>
      <c r="B99" s="2"/>
      <c r="C99" s="3"/>
      <c r="D99" s="3"/>
      <c r="E99" s="93"/>
      <c r="F99" s="119" t="s">
        <v>59</v>
      </c>
      <c r="G99" s="120"/>
      <c r="H99" s="121" t="s">
        <v>44</v>
      </c>
      <c r="I99" s="122">
        <v>42064</v>
      </c>
      <c r="J99" s="123"/>
      <c r="K99" s="124">
        <v>99.761665053242993</v>
      </c>
      <c r="L99" s="123"/>
      <c r="M99" s="124">
        <v>99.8</v>
      </c>
      <c r="N99" s="124">
        <v>-3.8334946757004218E-2</v>
      </c>
      <c r="O99" s="112"/>
      <c r="P99" s="112"/>
      <c r="Q99" s="112"/>
      <c r="R99" s="112"/>
      <c r="S99" s="93"/>
    </row>
    <row r="100" spans="1:19">
      <c r="A100" s="2"/>
      <c r="B100" s="2"/>
      <c r="C100" s="3"/>
      <c r="D100" s="3"/>
      <c r="E100" s="93"/>
      <c r="F100" s="119" t="s">
        <v>59</v>
      </c>
      <c r="G100" s="120"/>
      <c r="H100" s="121" t="s">
        <v>44</v>
      </c>
      <c r="I100" s="122">
        <v>42095</v>
      </c>
      <c r="J100" s="123"/>
      <c r="K100" s="124">
        <v>99.953146176185882</v>
      </c>
      <c r="L100" s="123"/>
      <c r="M100" s="124">
        <v>100</v>
      </c>
      <c r="N100" s="124">
        <v>-4.6853823814117845E-2</v>
      </c>
      <c r="O100" s="112"/>
      <c r="P100" s="112"/>
      <c r="Q100" s="112"/>
      <c r="R100" s="112"/>
      <c r="S100" s="93"/>
    </row>
    <row r="101" spans="1:19">
      <c r="A101" s="2"/>
      <c r="B101" s="2"/>
      <c r="C101" s="3"/>
      <c r="D101" s="3"/>
      <c r="E101" s="93"/>
      <c r="F101" s="119" t="s">
        <v>59</v>
      </c>
      <c r="G101" s="120"/>
      <c r="H101" s="121" t="s">
        <v>44</v>
      </c>
      <c r="I101" s="122">
        <v>42125</v>
      </c>
      <c r="J101" s="123"/>
      <c r="K101" s="124">
        <v>100.33610842207165</v>
      </c>
      <c r="L101" s="123"/>
      <c r="M101" s="124">
        <v>100.3</v>
      </c>
      <c r="N101" s="124">
        <v>3.6108422071649215E-2</v>
      </c>
      <c r="O101" s="112"/>
      <c r="P101" s="112"/>
      <c r="Q101" s="112"/>
      <c r="R101" s="112"/>
      <c r="S101" s="93"/>
    </row>
    <row r="102" spans="1:19">
      <c r="A102" s="2"/>
      <c r="B102" s="2"/>
      <c r="C102" s="3"/>
      <c r="D102" s="3"/>
      <c r="E102" s="93"/>
      <c r="F102" s="119" t="s">
        <v>59</v>
      </c>
      <c r="G102" s="120"/>
      <c r="H102" s="121" t="s">
        <v>41</v>
      </c>
      <c r="I102" s="122">
        <v>42767</v>
      </c>
      <c r="J102" s="123"/>
      <c r="K102" s="124">
        <v>131.81805</v>
      </c>
      <c r="L102" s="123"/>
      <c r="M102" s="124">
        <v>131.82815814722545</v>
      </c>
      <c r="N102" s="124">
        <v>-1.0108147225452058E-2</v>
      </c>
      <c r="O102" s="112"/>
      <c r="P102" s="112"/>
      <c r="Q102" s="112"/>
      <c r="R102" s="112"/>
      <c r="S102" s="93"/>
    </row>
    <row r="103" spans="1:19">
      <c r="A103" s="2"/>
      <c r="B103" s="2"/>
      <c r="C103" s="3"/>
      <c r="D103" s="3"/>
      <c r="E103" s="93"/>
      <c r="F103" s="119" t="s">
        <v>59</v>
      </c>
      <c r="G103" s="120"/>
      <c r="H103" s="121" t="s">
        <v>41</v>
      </c>
      <c r="I103" s="122">
        <v>42795</v>
      </c>
      <c r="J103" s="123"/>
      <c r="K103" s="124">
        <v>131.81805</v>
      </c>
      <c r="L103" s="123"/>
      <c r="M103" s="124">
        <v>131.82815814722545</v>
      </c>
      <c r="N103" s="124">
        <v>-1.0108147225452058E-2</v>
      </c>
      <c r="O103" s="112"/>
      <c r="P103" s="112"/>
      <c r="Q103" s="112"/>
      <c r="R103" s="112"/>
      <c r="S103" s="93"/>
    </row>
    <row r="104" spans="1:19">
      <c r="A104" s="2"/>
      <c r="B104" s="2"/>
      <c r="C104" s="3"/>
      <c r="D104" s="3"/>
      <c r="E104" s="93"/>
      <c r="F104" s="119" t="s">
        <v>60</v>
      </c>
      <c r="G104" s="120"/>
      <c r="H104" s="121" t="s">
        <v>41</v>
      </c>
      <c r="I104" s="122">
        <v>42005</v>
      </c>
      <c r="J104" s="123"/>
      <c r="K104" s="124">
        <v>127.67664000000001</v>
      </c>
      <c r="L104" s="123"/>
      <c r="M104" s="124">
        <v>127.7</v>
      </c>
      <c r="N104" s="124">
        <v>-2.3359999999996717E-2</v>
      </c>
      <c r="O104" s="112"/>
      <c r="P104" s="112"/>
      <c r="Q104" s="112"/>
      <c r="R104" s="112"/>
      <c r="S104" s="93"/>
    </row>
    <row r="105" spans="1:19">
      <c r="A105" s="2"/>
      <c r="B105" s="2"/>
      <c r="C105" s="3"/>
      <c r="D105" s="3"/>
      <c r="E105" s="93"/>
      <c r="F105" s="119" t="s">
        <v>60</v>
      </c>
      <c r="G105" s="120"/>
      <c r="H105" s="121" t="s">
        <v>41</v>
      </c>
      <c r="I105" s="122">
        <v>42036</v>
      </c>
      <c r="J105" s="123"/>
      <c r="K105" s="121">
        <v>127.67664000000001</v>
      </c>
      <c r="L105" s="123"/>
      <c r="M105" s="124">
        <v>127.7</v>
      </c>
      <c r="N105" s="121">
        <v>-2.3359999999996717E-2</v>
      </c>
      <c r="O105" s="112"/>
      <c r="P105" s="112"/>
      <c r="Q105" s="112"/>
      <c r="R105" s="112"/>
      <c r="S105" s="93"/>
    </row>
    <row r="106" spans="1:19">
      <c r="A106" s="2"/>
      <c r="B106" s="2"/>
      <c r="C106" s="3"/>
      <c r="D106" s="3"/>
      <c r="E106" s="93"/>
      <c r="F106" s="119" t="s">
        <v>60</v>
      </c>
      <c r="G106" s="120"/>
      <c r="H106" s="121" t="s">
        <v>41</v>
      </c>
      <c r="I106" s="122">
        <v>42064</v>
      </c>
      <c r="J106" s="123"/>
      <c r="K106" s="121">
        <v>127.67664000000001</v>
      </c>
      <c r="L106" s="123"/>
      <c r="M106" s="124">
        <v>127.7</v>
      </c>
      <c r="N106" s="121">
        <v>-2.3359999999996717E-2</v>
      </c>
      <c r="O106" s="112"/>
      <c r="P106" s="112"/>
      <c r="Q106" s="112"/>
      <c r="R106" s="112"/>
      <c r="S106" s="93"/>
    </row>
    <row r="107" spans="1:19">
      <c r="A107" s="2"/>
      <c r="B107" s="2"/>
      <c r="C107" s="3"/>
      <c r="D107" s="3"/>
      <c r="E107" s="93"/>
      <c r="F107" s="119" t="s">
        <v>60</v>
      </c>
      <c r="G107" s="120"/>
      <c r="H107" s="121" t="s">
        <v>41</v>
      </c>
      <c r="I107" s="122">
        <v>42767</v>
      </c>
      <c r="J107" s="123"/>
      <c r="K107" s="124">
        <v>131.82967519181585</v>
      </c>
      <c r="L107" s="123"/>
      <c r="M107" s="124">
        <v>131.82815814722545</v>
      </c>
      <c r="N107" s="124">
        <v>1.5170445904004737E-3</v>
      </c>
      <c r="O107" s="112"/>
      <c r="P107" s="112"/>
      <c r="Q107" s="112"/>
      <c r="R107" s="112"/>
      <c r="S107" s="93"/>
    </row>
    <row r="108" spans="1:19">
      <c r="A108" s="2"/>
      <c r="B108" s="2"/>
      <c r="C108" s="3"/>
      <c r="D108" s="3"/>
      <c r="E108" s="93"/>
      <c r="F108" s="119" t="s">
        <v>60</v>
      </c>
      <c r="G108" s="120"/>
      <c r="H108" s="121" t="s">
        <v>41</v>
      </c>
      <c r="I108" s="122">
        <v>42795</v>
      </c>
      <c r="J108" s="123"/>
      <c r="K108" s="124">
        <v>131.82967519181585</v>
      </c>
      <c r="L108" s="123"/>
      <c r="M108" s="124">
        <v>131.82815814722545</v>
      </c>
      <c r="N108" s="124">
        <v>1.5170445904004737E-3</v>
      </c>
      <c r="O108" s="112"/>
      <c r="P108" s="112"/>
      <c r="Q108" s="112"/>
      <c r="R108" s="112"/>
      <c r="S108" s="93"/>
    </row>
    <row r="109" spans="1:19">
      <c r="A109" s="2"/>
      <c r="B109" s="2"/>
      <c r="C109" s="3"/>
      <c r="D109" s="3"/>
      <c r="E109" s="93"/>
      <c r="F109" s="119"/>
      <c r="G109" s="120"/>
      <c r="H109" s="121"/>
      <c r="I109" s="122"/>
      <c r="J109" s="123"/>
      <c r="K109" s="124"/>
      <c r="L109" s="123"/>
      <c r="M109" s="124"/>
      <c r="N109" s="124"/>
      <c r="O109" s="112"/>
      <c r="P109" s="112"/>
      <c r="Q109" s="112"/>
      <c r="R109" s="112"/>
      <c r="S109" s="93"/>
    </row>
    <row r="110" spans="1:19">
      <c r="A110" s="2"/>
      <c r="B110" s="2"/>
      <c r="C110" s="3"/>
      <c r="D110" s="3"/>
      <c r="E110" s="93"/>
      <c r="F110" s="119"/>
      <c r="G110" s="120"/>
      <c r="H110" s="121"/>
      <c r="I110" s="122"/>
      <c r="J110" s="123"/>
      <c r="K110" s="124"/>
      <c r="L110" s="123"/>
      <c r="M110" s="124"/>
      <c r="N110" s="124"/>
      <c r="O110" s="112"/>
      <c r="P110" s="112"/>
      <c r="Q110" s="112"/>
      <c r="R110" s="112"/>
      <c r="S110" s="93"/>
    </row>
    <row r="111" spans="1:19">
      <c r="A111" s="2"/>
      <c r="B111" s="2"/>
      <c r="C111" s="3"/>
      <c r="D111" s="3"/>
      <c r="E111" s="93"/>
      <c r="F111" s="119"/>
      <c r="G111" s="120"/>
      <c r="H111" s="121"/>
      <c r="I111" s="122"/>
      <c r="J111" s="123"/>
      <c r="K111" s="124"/>
      <c r="L111" s="123"/>
      <c r="M111" s="124"/>
      <c r="N111" s="124"/>
      <c r="O111" s="112"/>
      <c r="P111" s="112"/>
      <c r="Q111" s="112"/>
      <c r="R111" s="112"/>
      <c r="S111" s="93"/>
    </row>
    <row r="112" spans="1:19">
      <c r="A112" s="2"/>
      <c r="B112" s="2"/>
      <c r="C112" s="3"/>
      <c r="D112" s="3"/>
      <c r="E112" s="93"/>
      <c r="F112" s="119"/>
      <c r="G112" s="120"/>
      <c r="H112" s="121"/>
      <c r="I112" s="122"/>
      <c r="J112" s="123"/>
      <c r="K112" s="124"/>
      <c r="L112" s="123"/>
      <c r="M112" s="124"/>
      <c r="N112" s="124"/>
      <c r="O112" s="112"/>
      <c r="P112" s="112"/>
      <c r="Q112" s="112"/>
      <c r="R112" s="112"/>
      <c r="S112" s="93"/>
    </row>
    <row r="113" spans="1:19">
      <c r="A113" s="2"/>
      <c r="B113" s="2"/>
      <c r="C113" s="3"/>
      <c r="D113" s="3"/>
      <c r="E113" s="93"/>
      <c r="F113" s="119"/>
      <c r="G113" s="120"/>
      <c r="H113" s="121"/>
      <c r="I113" s="122"/>
      <c r="J113" s="123"/>
      <c r="K113" s="124"/>
      <c r="L113" s="123"/>
      <c r="M113" s="124"/>
      <c r="N113" s="124"/>
      <c r="O113" s="112"/>
      <c r="P113" s="112"/>
      <c r="Q113" s="112"/>
      <c r="R113" s="112"/>
      <c r="S113" s="93"/>
    </row>
    <row r="114" spans="1:19">
      <c r="A114" s="2"/>
      <c r="B114" s="2"/>
      <c r="C114" s="3"/>
      <c r="D114" s="3"/>
      <c r="E114" s="93"/>
      <c r="F114" s="119"/>
      <c r="G114" s="120"/>
      <c r="H114" s="121"/>
      <c r="I114" s="122"/>
      <c r="J114" s="123"/>
      <c r="K114" s="124"/>
      <c r="L114" s="123"/>
      <c r="M114" s="124"/>
      <c r="N114" s="124"/>
      <c r="O114" s="112"/>
      <c r="P114" s="112"/>
      <c r="Q114" s="112"/>
      <c r="R114" s="112"/>
      <c r="S114" s="93"/>
    </row>
    <row r="115" spans="1:19">
      <c r="A115" s="2"/>
      <c r="B115" s="2"/>
      <c r="C115" s="3"/>
      <c r="D115" s="3"/>
      <c r="E115" s="93"/>
      <c r="F115" s="119"/>
      <c r="G115" s="120"/>
      <c r="H115" s="121"/>
      <c r="I115" s="122"/>
      <c r="J115" s="123"/>
      <c r="K115" s="124"/>
      <c r="L115" s="123"/>
      <c r="M115" s="124"/>
      <c r="N115" s="124"/>
      <c r="O115" s="112"/>
      <c r="P115" s="112"/>
      <c r="Q115" s="112"/>
      <c r="R115" s="112"/>
      <c r="S115" s="93"/>
    </row>
    <row r="116" spans="1:19">
      <c r="A116" s="2"/>
      <c r="B116" s="2"/>
      <c r="C116" s="3"/>
      <c r="D116" s="3"/>
      <c r="E116" s="93"/>
      <c r="F116" s="119"/>
      <c r="G116" s="120"/>
      <c r="H116" s="121"/>
      <c r="I116" s="122"/>
      <c r="J116" s="123"/>
      <c r="K116" s="124"/>
      <c r="L116" s="123"/>
      <c r="M116" s="124"/>
      <c r="N116" s="124"/>
      <c r="O116" s="112"/>
      <c r="P116" s="112"/>
      <c r="Q116" s="112"/>
      <c r="R116" s="112"/>
      <c r="S116" s="93"/>
    </row>
    <row r="117" spans="1:19">
      <c r="A117" s="2"/>
      <c r="B117" s="2"/>
      <c r="C117" s="3"/>
      <c r="D117" s="3"/>
      <c r="E117" s="93"/>
      <c r="F117" s="119"/>
      <c r="G117" s="120"/>
      <c r="H117" s="121"/>
      <c r="I117" s="122"/>
      <c r="J117" s="123"/>
      <c r="K117" s="124"/>
      <c r="L117" s="123"/>
      <c r="M117" s="124"/>
      <c r="N117" s="124"/>
      <c r="O117" s="112"/>
      <c r="P117" s="112"/>
      <c r="Q117" s="112"/>
      <c r="R117" s="112"/>
      <c r="S117" s="93"/>
    </row>
    <row r="118" spans="1:19">
      <c r="A118" s="2"/>
      <c r="B118" s="2"/>
      <c r="C118" s="3"/>
      <c r="D118" s="3"/>
      <c r="E118" s="93"/>
      <c r="F118" s="125"/>
      <c r="G118" s="126"/>
      <c r="H118" s="127"/>
      <c r="I118" s="128"/>
      <c r="J118" s="129"/>
      <c r="K118" s="130"/>
      <c r="L118" s="129"/>
      <c r="M118" s="130"/>
      <c r="N118" s="130"/>
      <c r="O118" s="112"/>
      <c r="P118" s="112"/>
      <c r="Q118" s="112"/>
      <c r="R118" s="112"/>
      <c r="S118" s="93"/>
    </row>
    <row r="119" spans="1:19" ht="11.45" customHeight="1">
      <c r="A119" s="2"/>
      <c r="B119" s="2"/>
      <c r="C119" s="3"/>
      <c r="D119" s="3"/>
      <c r="E119" s="93"/>
      <c r="F119" s="114"/>
      <c r="G119" s="131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93"/>
    </row>
    <row r="120" spans="1:19" ht="11.45" customHeight="1">
      <c r="A120" s="2"/>
      <c r="B120" s="2"/>
      <c r="C120" s="3"/>
      <c r="D120" s="3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</row>
    <row r="121" spans="1:19">
      <c r="E121" s="12"/>
      <c r="F121" s="87"/>
      <c r="G121" s="12"/>
      <c r="H121" s="12"/>
      <c r="I121" s="12"/>
      <c r="J121" s="12"/>
      <c r="K121" s="12"/>
      <c r="L121" s="12"/>
      <c r="M121" s="87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2026-10-20T07:41:41Z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