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7 juli\EY TiD Prognosemodel juni 2026\Flextrafik\"/>
    </mc:Choice>
  </mc:AlternateContent>
  <xr:revisionPtr revIDLastSave="0" documentId="13_ncr:1_{684CF999-7502-4E79-873E-AD82CF3DF437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Dokumentation!$A$1:$Q$71</definedName>
    <definedName name="_xlnm.Print_Area" localSheetId="1">'Omkostningsindeks og vægte'!$A$1:$X$501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3" l="1"/>
  <c r="T67" i="3"/>
  <c r="S67" i="3"/>
  <c r="R67" i="3"/>
  <c r="Q67" i="3"/>
  <c r="U66" i="3"/>
  <c r="T66" i="3"/>
  <c r="S66" i="3"/>
  <c r="R66" i="3"/>
  <c r="Q66" i="3"/>
  <c r="U65" i="3"/>
  <c r="T65" i="3"/>
  <c r="S65" i="3"/>
  <c r="R65" i="3"/>
  <c r="Q65" i="3"/>
  <c r="U64" i="3"/>
  <c r="T64" i="3"/>
  <c r="S64" i="3"/>
  <c r="R64" i="3"/>
  <c r="Q64" i="3"/>
  <c r="U63" i="3"/>
  <c r="T63" i="3"/>
  <c r="S63" i="3"/>
  <c r="R63" i="3"/>
  <c r="Q63" i="3"/>
  <c r="U62" i="3"/>
  <c r="T62" i="3"/>
  <c r="S62" i="3"/>
  <c r="R62" i="3"/>
  <c r="Q62" i="3"/>
  <c r="U61" i="3"/>
  <c r="T61" i="3"/>
  <c r="S61" i="3"/>
  <c r="R61" i="3"/>
  <c r="Q61" i="3"/>
  <c r="U60" i="3"/>
  <c r="T60" i="3"/>
  <c r="S60" i="3"/>
  <c r="R60" i="3"/>
  <c r="Q60" i="3"/>
  <c r="U59" i="3"/>
  <c r="T59" i="3"/>
  <c r="S59" i="3"/>
  <c r="R59" i="3"/>
  <c r="Q59" i="3"/>
  <c r="U58" i="3"/>
  <c r="T58" i="3"/>
  <c r="S58" i="3"/>
  <c r="R58" i="3"/>
  <c r="Q58" i="3"/>
  <c r="U57" i="3"/>
  <c r="T57" i="3"/>
  <c r="S57" i="3"/>
  <c r="R57" i="3"/>
  <c r="Q57" i="3"/>
  <c r="U56" i="3"/>
  <c r="T56" i="3"/>
  <c r="S56" i="3"/>
  <c r="R56" i="3"/>
  <c r="Q56" i="3"/>
  <c r="U55" i="3"/>
  <c r="T55" i="3"/>
  <c r="S55" i="3"/>
  <c r="R55" i="3"/>
  <c r="Q55" i="3"/>
  <c r="U54" i="3"/>
  <c r="T54" i="3"/>
  <c r="S54" i="3"/>
  <c r="R54" i="3"/>
  <c r="Q54" i="3"/>
  <c r="U53" i="3"/>
  <c r="T53" i="3"/>
  <c r="S53" i="3"/>
  <c r="R53" i="3"/>
  <c r="Q53" i="3"/>
  <c r="U52" i="3"/>
  <c r="T52" i="3"/>
  <c r="S52" i="3"/>
  <c r="R52" i="3"/>
  <c r="Q52" i="3"/>
  <c r="U51" i="3"/>
  <c r="T51" i="3"/>
  <c r="S51" i="3"/>
  <c r="R51" i="3"/>
  <c r="Q51" i="3"/>
  <c r="U50" i="3"/>
  <c r="T50" i="3"/>
  <c r="S50" i="3"/>
  <c r="R50" i="3"/>
  <c r="Q50" i="3"/>
  <c r="U49" i="3"/>
  <c r="T49" i="3"/>
  <c r="S49" i="3"/>
  <c r="R49" i="3"/>
  <c r="Q49" i="3"/>
  <c r="U48" i="3"/>
  <c r="T48" i="3"/>
  <c r="S48" i="3"/>
  <c r="R48" i="3"/>
  <c r="Q48" i="3"/>
  <c r="U47" i="3"/>
  <c r="T47" i="3"/>
  <c r="S47" i="3"/>
  <c r="R47" i="3"/>
  <c r="Q47" i="3"/>
  <c r="U46" i="3"/>
  <c r="T46" i="3"/>
  <c r="S46" i="3"/>
  <c r="R46" i="3"/>
  <c r="Q46" i="3"/>
  <c r="U45" i="3"/>
  <c r="T45" i="3"/>
  <c r="S45" i="3"/>
  <c r="R45" i="3"/>
  <c r="Q45" i="3"/>
  <c r="U44" i="3"/>
  <c r="T44" i="3"/>
  <c r="S44" i="3"/>
  <c r="R44" i="3"/>
  <c r="Q44" i="3"/>
  <c r="U43" i="3"/>
  <c r="T43" i="3"/>
  <c r="S43" i="3"/>
  <c r="R43" i="3"/>
  <c r="Q43" i="3"/>
  <c r="U42" i="3"/>
  <c r="T42" i="3"/>
  <c r="S42" i="3"/>
  <c r="R42" i="3"/>
  <c r="Q42" i="3"/>
  <c r="U41" i="3"/>
  <c r="T41" i="3"/>
  <c r="S41" i="3"/>
  <c r="R41" i="3"/>
  <c r="Q41" i="3"/>
  <c r="U40" i="3"/>
  <c r="T40" i="3"/>
  <c r="S40" i="3"/>
  <c r="R40" i="3"/>
  <c r="Q40" i="3"/>
  <c r="U39" i="3"/>
  <c r="T39" i="3"/>
  <c r="S39" i="3"/>
  <c r="R39" i="3"/>
  <c r="Q39" i="3"/>
  <c r="U38" i="3"/>
  <c r="T38" i="3"/>
  <c r="S38" i="3"/>
  <c r="R38" i="3"/>
  <c r="Q38" i="3"/>
  <c r="U37" i="3"/>
  <c r="T37" i="3"/>
  <c r="S37" i="3"/>
  <c r="R37" i="3"/>
  <c r="Q37" i="3"/>
  <c r="U36" i="3"/>
  <c r="T36" i="3"/>
  <c r="S36" i="3"/>
  <c r="R36" i="3"/>
  <c r="Q36" i="3"/>
  <c r="U35" i="3"/>
  <c r="T35" i="3"/>
  <c r="S35" i="3"/>
  <c r="R35" i="3"/>
  <c r="Q35" i="3"/>
  <c r="U34" i="3"/>
  <c r="T34" i="3"/>
  <c r="S34" i="3"/>
  <c r="R34" i="3"/>
  <c r="Q34" i="3"/>
  <c r="U33" i="3"/>
  <c r="T33" i="3"/>
  <c r="S33" i="3"/>
  <c r="R33" i="3"/>
  <c r="Q33" i="3"/>
  <c r="U32" i="3"/>
  <c r="T32" i="3"/>
  <c r="S32" i="3"/>
  <c r="R32" i="3"/>
  <c r="U31" i="3"/>
  <c r="T31" i="3"/>
  <c r="S31" i="3"/>
  <c r="R31" i="3"/>
  <c r="Q31" i="3"/>
  <c r="U30" i="3"/>
  <c r="T30" i="3"/>
  <c r="S30" i="3"/>
  <c r="R30" i="3"/>
  <c r="Q30" i="3"/>
  <c r="U29" i="3"/>
  <c r="T29" i="3"/>
  <c r="S29" i="3"/>
  <c r="R29" i="3"/>
  <c r="Q29" i="3"/>
  <c r="U28" i="3"/>
  <c r="T28" i="3"/>
  <c r="S28" i="3"/>
  <c r="R28" i="3"/>
  <c r="Q28" i="3"/>
  <c r="U27" i="3"/>
  <c r="T27" i="3"/>
  <c r="S27" i="3"/>
  <c r="R27" i="3"/>
  <c r="Q27" i="3"/>
  <c r="U26" i="3"/>
  <c r="T26" i="3"/>
  <c r="S26" i="3"/>
  <c r="R26" i="3"/>
  <c r="Q26" i="3"/>
  <c r="U25" i="3"/>
  <c r="T25" i="3"/>
  <c r="S25" i="3"/>
  <c r="R25" i="3"/>
  <c r="Q25" i="3"/>
  <c r="U24" i="3"/>
  <c r="T24" i="3"/>
  <c r="S24" i="3"/>
  <c r="R24" i="3"/>
  <c r="Q24" i="3"/>
  <c r="U23" i="3"/>
  <c r="T23" i="3"/>
  <c r="S23" i="3"/>
  <c r="R23" i="3"/>
  <c r="Q23" i="3"/>
  <c r="U22" i="3"/>
  <c r="T22" i="3"/>
  <c r="S22" i="3"/>
  <c r="R22" i="3"/>
  <c r="Q22" i="3"/>
  <c r="U21" i="3"/>
  <c r="T21" i="3"/>
  <c r="S21" i="3"/>
  <c r="R21" i="3"/>
  <c r="Q21" i="3"/>
  <c r="U20" i="3"/>
  <c r="T20" i="3"/>
  <c r="S20" i="3"/>
  <c r="R20" i="3"/>
  <c r="Q20" i="3"/>
  <c r="Q32" i="3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8" i="3" l="1"/>
  <c r="N196" i="3"/>
  <c r="N204" i="3"/>
  <c r="N228" i="3"/>
  <c r="N244" i="3"/>
  <c r="N236" i="3"/>
  <c r="N252" i="3"/>
  <c r="N140" i="3"/>
  <c r="N260" i="3"/>
  <c r="N76" i="3"/>
  <c r="N225" i="3"/>
  <c r="N102" i="3"/>
  <c r="N142" i="3"/>
  <c r="N262" i="3"/>
  <c r="N126" i="3"/>
  <c r="N100" i="3"/>
  <c r="N86" i="3"/>
  <c r="N150" i="3"/>
  <c r="N78" i="3"/>
  <c r="N118" i="3"/>
  <c r="N198" i="3"/>
  <c r="N169" i="3"/>
  <c r="N110" i="3"/>
  <c r="N222" i="3"/>
  <c r="N94" i="3"/>
  <c r="N134" i="3"/>
  <c r="N174" i="3"/>
  <c r="N246" i="3"/>
  <c r="N185" i="3"/>
  <c r="N132" i="3"/>
  <c r="N154" i="3"/>
  <c r="N92" i="3"/>
  <c r="N158" i="3"/>
  <c r="N166" i="3"/>
  <c r="N182" i="3"/>
  <c r="N190" i="3"/>
  <c r="N206" i="3"/>
  <c r="N214" i="3"/>
  <c r="N230" i="3"/>
  <c r="N238" i="3"/>
  <c r="N254" i="3"/>
  <c r="N270" i="3"/>
  <c r="W38" i="3"/>
  <c r="W54" i="3"/>
  <c r="W62" i="3"/>
  <c r="N153" i="3"/>
  <c r="W32" i="3"/>
  <c r="N243" i="3"/>
  <c r="N116" i="3"/>
  <c r="N70" i="3"/>
  <c r="T99" i="3"/>
  <c r="W22" i="3"/>
  <c r="W30" i="3"/>
  <c r="W35" i="3"/>
  <c r="W43" i="3"/>
  <c r="W51" i="3"/>
  <c r="W59" i="3"/>
  <c r="W67" i="3"/>
  <c r="N194" i="3"/>
  <c r="N178" i="3"/>
  <c r="N84" i="3"/>
  <c r="U96" i="3"/>
  <c r="N177" i="3"/>
  <c r="N113" i="3"/>
  <c r="N129" i="3"/>
  <c r="N161" i="3"/>
  <c r="N241" i="3"/>
  <c r="N257" i="3"/>
  <c r="R96" i="3"/>
  <c r="U164" i="3"/>
  <c r="S166" i="3"/>
  <c r="Q168" i="3"/>
  <c r="T169" i="3"/>
  <c r="R171" i="3"/>
  <c r="U172" i="3"/>
  <c r="S174" i="3"/>
  <c r="Q176" i="3"/>
  <c r="T177" i="3"/>
  <c r="R179" i="3"/>
  <c r="U180" i="3"/>
  <c r="S182" i="3"/>
  <c r="Q184" i="3"/>
  <c r="T185" i="3"/>
  <c r="W23" i="3"/>
  <c r="W31" i="3"/>
  <c r="W36" i="3"/>
  <c r="W44" i="3"/>
  <c r="W52" i="3"/>
  <c r="W60" i="3"/>
  <c r="N217" i="3"/>
  <c r="N114" i="3"/>
  <c r="N130" i="3"/>
  <c r="N145" i="3"/>
  <c r="N163" i="3"/>
  <c r="N180" i="3"/>
  <c r="N220" i="3"/>
  <c r="N99" i="3"/>
  <c r="N115" i="3"/>
  <c r="N131" i="3"/>
  <c r="N148" i="3"/>
  <c r="N164" i="3"/>
  <c r="N201" i="3"/>
  <c r="N242" i="3"/>
  <c r="N258" i="3"/>
  <c r="S99" i="3"/>
  <c r="Q101" i="3"/>
  <c r="T102" i="3"/>
  <c r="R104" i="3"/>
  <c r="U105" i="3"/>
  <c r="S107" i="3"/>
  <c r="Q109" i="3"/>
  <c r="T110" i="3"/>
  <c r="R112" i="3"/>
  <c r="U113" i="3"/>
  <c r="S115" i="3"/>
  <c r="Q117" i="3"/>
  <c r="T118" i="3"/>
  <c r="R120" i="3"/>
  <c r="U121" i="3"/>
  <c r="S123" i="3"/>
  <c r="Q125" i="3"/>
  <c r="T126" i="3"/>
  <c r="R128" i="3"/>
  <c r="U129" i="3"/>
  <c r="S131" i="3"/>
  <c r="Q133" i="3"/>
  <c r="T134" i="3"/>
  <c r="R136" i="3"/>
  <c r="U137" i="3"/>
  <c r="S139" i="3"/>
  <c r="Q141" i="3"/>
  <c r="T142" i="3"/>
  <c r="R144" i="3"/>
  <c r="U145" i="3"/>
  <c r="S147" i="3"/>
  <c r="Q149" i="3"/>
  <c r="T150" i="3"/>
  <c r="R152" i="3"/>
  <c r="U153" i="3"/>
  <c r="S155" i="3"/>
  <c r="Q157" i="3"/>
  <c r="T158" i="3"/>
  <c r="R160" i="3"/>
  <c r="U161" i="3"/>
  <c r="S163" i="3"/>
  <c r="W20" i="3"/>
  <c r="W28" i="3"/>
  <c r="W33" i="3"/>
  <c r="W41" i="3"/>
  <c r="W49" i="3"/>
  <c r="W57" i="3"/>
  <c r="W65" i="3"/>
  <c r="W46" i="3"/>
  <c r="N172" i="3"/>
  <c r="N265" i="3"/>
  <c r="S95" i="3"/>
  <c r="Q164" i="3"/>
  <c r="W25" i="3"/>
  <c r="W27" i="3"/>
  <c r="W40" i="3"/>
  <c r="W48" i="3"/>
  <c r="W56" i="3"/>
  <c r="W64" i="3"/>
  <c r="N105" i="3"/>
  <c r="N121" i="3"/>
  <c r="N137" i="3"/>
  <c r="N209" i="3"/>
  <c r="N106" i="3"/>
  <c r="N124" i="3"/>
  <c r="N138" i="3"/>
  <c r="N156" i="3"/>
  <c r="N193" i="3"/>
  <c r="N212" i="3"/>
  <c r="N233" i="3"/>
  <c r="N249" i="3"/>
  <c r="N268" i="3"/>
  <c r="N83" i="3"/>
  <c r="S68" i="3"/>
  <c r="R73" i="3"/>
  <c r="S76" i="3"/>
  <c r="R81" i="3"/>
  <c r="S84" i="3"/>
  <c r="W24" i="3"/>
  <c r="W37" i="3"/>
  <c r="W45" i="3"/>
  <c r="W53" i="3"/>
  <c r="W61" i="3"/>
  <c r="W21" i="3"/>
  <c r="W29" i="3"/>
  <c r="W34" i="3"/>
  <c r="W42" i="3"/>
  <c r="W50" i="3"/>
  <c r="W58" i="3"/>
  <c r="W66" i="3"/>
  <c r="W26" i="3"/>
  <c r="W39" i="3"/>
  <c r="W47" i="3"/>
  <c r="W55" i="3"/>
  <c r="W63" i="3"/>
  <c r="N179" i="3"/>
  <c r="N195" i="3"/>
  <c r="R98" i="3"/>
  <c r="N74" i="3"/>
  <c r="N90" i="3"/>
  <c r="W202" i="3"/>
  <c r="N202" i="3"/>
  <c r="U74" i="3"/>
  <c r="W106" i="3"/>
  <c r="N107" i="3"/>
  <c r="W122" i="3"/>
  <c r="N123" i="3"/>
  <c r="N122" i="3"/>
  <c r="W170" i="3"/>
  <c r="N171" i="3"/>
  <c r="W186" i="3"/>
  <c r="N187" i="3"/>
  <c r="N186" i="3"/>
  <c r="W234" i="3"/>
  <c r="N234" i="3"/>
  <c r="N235" i="3"/>
  <c r="W250" i="3"/>
  <c r="N251" i="3"/>
  <c r="N250" i="3"/>
  <c r="W266" i="3"/>
  <c r="N267" i="3"/>
  <c r="N266" i="3"/>
  <c r="U82" i="3"/>
  <c r="N139" i="3"/>
  <c r="N155" i="3"/>
  <c r="N170" i="3"/>
  <c r="N218" i="3"/>
  <c r="W146" i="3"/>
  <c r="N147" i="3"/>
  <c r="N146" i="3"/>
  <c r="W162" i="3"/>
  <c r="N162" i="3"/>
  <c r="W210" i="3"/>
  <c r="N211" i="3"/>
  <c r="N210" i="3"/>
  <c r="W226" i="3"/>
  <c r="N227" i="3"/>
  <c r="N226" i="3"/>
  <c r="W258" i="3"/>
  <c r="N259" i="3"/>
  <c r="N203" i="3"/>
  <c r="N219" i="3"/>
  <c r="S73" i="3"/>
  <c r="Q75" i="3"/>
  <c r="S81" i="3"/>
  <c r="Q83" i="3"/>
  <c r="T87" i="3"/>
  <c r="S92" i="3"/>
  <c r="Q94" i="3"/>
  <c r="T95" i="3"/>
  <c r="S98" i="3"/>
  <c r="R101" i="3"/>
  <c r="U102" i="3"/>
  <c r="S104" i="3"/>
  <c r="Q106" i="3"/>
  <c r="T107" i="3"/>
  <c r="R109" i="3"/>
  <c r="U110" i="3"/>
  <c r="S112" i="3"/>
  <c r="Q114" i="3"/>
  <c r="T115" i="3"/>
  <c r="R117" i="3"/>
  <c r="U118" i="3"/>
  <c r="S120" i="3"/>
  <c r="Q122" i="3"/>
  <c r="T123" i="3"/>
  <c r="R125" i="3"/>
  <c r="U126" i="3"/>
  <c r="S128" i="3"/>
  <c r="Q130" i="3"/>
  <c r="T131" i="3"/>
  <c r="R133" i="3"/>
  <c r="U134" i="3"/>
  <c r="S136" i="3"/>
  <c r="Q138" i="3"/>
  <c r="T139" i="3"/>
  <c r="R141" i="3"/>
  <c r="U142" i="3"/>
  <c r="S144" i="3"/>
  <c r="Q146" i="3"/>
  <c r="T147" i="3"/>
  <c r="R149" i="3"/>
  <c r="U150" i="3"/>
  <c r="S152" i="3"/>
  <c r="Q154" i="3"/>
  <c r="T155" i="3"/>
  <c r="R157" i="3"/>
  <c r="U158" i="3"/>
  <c r="S160" i="3"/>
  <c r="Q162" i="3"/>
  <c r="T163" i="3"/>
  <c r="Q165" i="3"/>
  <c r="T166" i="3"/>
  <c r="R168" i="3"/>
  <c r="U169" i="3"/>
  <c r="S171" i="3"/>
  <c r="Q173" i="3"/>
  <c r="T174" i="3"/>
  <c r="R176" i="3"/>
  <c r="U177" i="3"/>
  <c r="S179" i="3"/>
  <c r="Q181" i="3"/>
  <c r="T182" i="3"/>
  <c r="R184" i="3"/>
  <c r="U185" i="3"/>
  <c r="S187" i="3"/>
  <c r="Q189" i="3"/>
  <c r="U76" i="3"/>
  <c r="R86" i="3"/>
  <c r="R94" i="3"/>
  <c r="U95" i="3"/>
  <c r="Q97" i="3"/>
  <c r="T98" i="3"/>
  <c r="U99" i="3"/>
  <c r="S101" i="3"/>
  <c r="Q103" i="3"/>
  <c r="T104" i="3"/>
  <c r="R106" i="3"/>
  <c r="U107" i="3"/>
  <c r="S109" i="3"/>
  <c r="Q111" i="3"/>
  <c r="T112" i="3"/>
  <c r="R114" i="3"/>
  <c r="U115" i="3"/>
  <c r="S117" i="3"/>
  <c r="Q119" i="3"/>
  <c r="T120" i="3"/>
  <c r="R122" i="3"/>
  <c r="U123" i="3"/>
  <c r="S125" i="3"/>
  <c r="Q127" i="3"/>
  <c r="T128" i="3"/>
  <c r="R130" i="3"/>
  <c r="U131" i="3"/>
  <c r="S133" i="3"/>
  <c r="Q135" i="3"/>
  <c r="T136" i="3"/>
  <c r="R138" i="3"/>
  <c r="U139" i="3"/>
  <c r="S141" i="3"/>
  <c r="Q143" i="3"/>
  <c r="T144" i="3"/>
  <c r="R146" i="3"/>
  <c r="U147" i="3"/>
  <c r="S149" i="3"/>
  <c r="Q151" i="3"/>
  <c r="T152" i="3"/>
  <c r="R154" i="3"/>
  <c r="U155" i="3"/>
  <c r="S157" i="3"/>
  <c r="Q159" i="3"/>
  <c r="T160" i="3"/>
  <c r="R162" i="3"/>
  <c r="U163" i="3"/>
  <c r="R165" i="3"/>
  <c r="U166" i="3"/>
  <c r="S168" i="3"/>
  <c r="Q170" i="3"/>
  <c r="T171" i="3"/>
  <c r="R173" i="3"/>
  <c r="U174" i="3"/>
  <c r="S176" i="3"/>
  <c r="Q178" i="3"/>
  <c r="T179" i="3"/>
  <c r="R181" i="3"/>
  <c r="U182" i="3"/>
  <c r="S184" i="3"/>
  <c r="Q186" i="3"/>
  <c r="T187" i="3"/>
  <c r="R189" i="3"/>
  <c r="Q234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T70" i="3"/>
  <c r="U73" i="3"/>
  <c r="T78" i="3"/>
  <c r="U81" i="3"/>
  <c r="Q85" i="3"/>
  <c r="R91" i="3"/>
  <c r="S94" i="3"/>
  <c r="Q96" i="3"/>
  <c r="R97" i="3"/>
  <c r="U98" i="3"/>
  <c r="Q100" i="3"/>
  <c r="T101" i="3"/>
  <c r="R103" i="3"/>
  <c r="U104" i="3"/>
  <c r="S106" i="3"/>
  <c r="Q108" i="3"/>
  <c r="T109" i="3"/>
  <c r="R111" i="3"/>
  <c r="U112" i="3"/>
  <c r="S114" i="3"/>
  <c r="Q116" i="3"/>
  <c r="T117" i="3"/>
  <c r="R119" i="3"/>
  <c r="U120" i="3"/>
  <c r="S122" i="3"/>
  <c r="Q124" i="3"/>
  <c r="T125" i="3"/>
  <c r="R127" i="3"/>
  <c r="U128" i="3"/>
  <c r="S130" i="3"/>
  <c r="Q132" i="3"/>
  <c r="T133" i="3"/>
  <c r="R135" i="3"/>
  <c r="U136" i="3"/>
  <c r="S138" i="3"/>
  <c r="Q140" i="3"/>
  <c r="T141" i="3"/>
  <c r="R143" i="3"/>
  <c r="U144" i="3"/>
  <c r="S146" i="3"/>
  <c r="Q148" i="3"/>
  <c r="T149" i="3"/>
  <c r="R151" i="3"/>
  <c r="U152" i="3"/>
  <c r="S154" i="3"/>
  <c r="Q156" i="3"/>
  <c r="T157" i="3"/>
  <c r="R159" i="3"/>
  <c r="U160" i="3"/>
  <c r="S162" i="3"/>
  <c r="S165" i="3"/>
  <c r="Q167" i="3"/>
  <c r="T168" i="3"/>
  <c r="R170" i="3"/>
  <c r="U171" i="3"/>
  <c r="S173" i="3"/>
  <c r="Q175" i="3"/>
  <c r="T176" i="3"/>
  <c r="R178" i="3"/>
  <c r="U179" i="3"/>
  <c r="S181" i="3"/>
  <c r="Q183" i="3"/>
  <c r="T184" i="3"/>
  <c r="R186" i="3"/>
  <c r="U187" i="3"/>
  <c r="Q223" i="3"/>
  <c r="N97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R69" i="3"/>
  <c r="U70" i="3"/>
  <c r="R77" i="3"/>
  <c r="U78" i="3"/>
  <c r="Q82" i="3"/>
  <c r="R85" i="3"/>
  <c r="T86" i="3"/>
  <c r="U89" i="3"/>
  <c r="S91" i="3"/>
  <c r="T94" i="3"/>
  <c r="S97" i="3"/>
  <c r="Q99" i="3"/>
  <c r="R100" i="3"/>
  <c r="U101" i="3"/>
  <c r="S103" i="3"/>
  <c r="Q105" i="3"/>
  <c r="T106" i="3"/>
  <c r="R108" i="3"/>
  <c r="U109" i="3"/>
  <c r="S111" i="3"/>
  <c r="Q113" i="3"/>
  <c r="T114" i="3"/>
  <c r="R116" i="3"/>
  <c r="U117" i="3"/>
  <c r="S119" i="3"/>
  <c r="Q121" i="3"/>
  <c r="T122" i="3"/>
  <c r="R124" i="3"/>
  <c r="U125" i="3"/>
  <c r="S127" i="3"/>
  <c r="Q129" i="3"/>
  <c r="T130" i="3"/>
  <c r="R132" i="3"/>
  <c r="U133" i="3"/>
  <c r="S135" i="3"/>
  <c r="Q137" i="3"/>
  <c r="T138" i="3"/>
  <c r="R140" i="3"/>
  <c r="U141" i="3"/>
  <c r="S143" i="3"/>
  <c r="Q145" i="3"/>
  <c r="T146" i="3"/>
  <c r="R148" i="3"/>
  <c r="U149" i="3"/>
  <c r="S151" i="3"/>
  <c r="Q153" i="3"/>
  <c r="T154" i="3"/>
  <c r="R156" i="3"/>
  <c r="U157" i="3"/>
  <c r="S159" i="3"/>
  <c r="Q161" i="3"/>
  <c r="T162" i="3"/>
  <c r="T165" i="3"/>
  <c r="R167" i="3"/>
  <c r="U168" i="3"/>
  <c r="S170" i="3"/>
  <c r="Q172" i="3"/>
  <c r="T173" i="3"/>
  <c r="R175" i="3"/>
  <c r="U176" i="3"/>
  <c r="S178" i="3"/>
  <c r="Q180" i="3"/>
  <c r="T181" i="3"/>
  <c r="R183" i="3"/>
  <c r="U184" i="3"/>
  <c r="S186" i="3"/>
  <c r="Q188" i="3"/>
  <c r="T189" i="3"/>
  <c r="T213" i="3"/>
  <c r="N108" i="3"/>
  <c r="N98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S69" i="3"/>
  <c r="S77" i="3"/>
  <c r="U94" i="3"/>
  <c r="T97" i="3"/>
  <c r="R99" i="3"/>
  <c r="S100" i="3"/>
  <c r="Q102" i="3"/>
  <c r="T103" i="3"/>
  <c r="R105" i="3"/>
  <c r="U106" i="3"/>
  <c r="S108" i="3"/>
  <c r="Q110" i="3"/>
  <c r="T111" i="3"/>
  <c r="R113" i="3"/>
  <c r="U114" i="3"/>
  <c r="S116" i="3"/>
  <c r="Q118" i="3"/>
  <c r="T119" i="3"/>
  <c r="R121" i="3"/>
  <c r="U122" i="3"/>
  <c r="S124" i="3"/>
  <c r="Q126" i="3"/>
  <c r="T127" i="3"/>
  <c r="R129" i="3"/>
  <c r="U130" i="3"/>
  <c r="S132" i="3"/>
  <c r="Q134" i="3"/>
  <c r="T135" i="3"/>
  <c r="R137" i="3"/>
  <c r="U138" i="3"/>
  <c r="S140" i="3"/>
  <c r="Q142" i="3"/>
  <c r="T143" i="3"/>
  <c r="R145" i="3"/>
  <c r="U146" i="3"/>
  <c r="S148" i="3"/>
  <c r="Q150" i="3"/>
  <c r="T151" i="3"/>
  <c r="R153" i="3"/>
  <c r="U154" i="3"/>
  <c r="S156" i="3"/>
  <c r="Q158" i="3"/>
  <c r="T159" i="3"/>
  <c r="R161" i="3"/>
  <c r="U162" i="3"/>
  <c r="R164" i="3"/>
  <c r="U165" i="3"/>
  <c r="S167" i="3"/>
  <c r="Q169" i="3"/>
  <c r="T170" i="3"/>
  <c r="R172" i="3"/>
  <c r="U173" i="3"/>
  <c r="S175" i="3"/>
  <c r="Q177" i="3"/>
  <c r="T178" i="3"/>
  <c r="R180" i="3"/>
  <c r="U181" i="3"/>
  <c r="S183" i="3"/>
  <c r="Q185" i="3"/>
  <c r="T186" i="3"/>
  <c r="R188" i="3"/>
  <c r="N73" i="3"/>
  <c r="Q68" i="3"/>
  <c r="Q76" i="3"/>
  <c r="Q84" i="3"/>
  <c r="Q95" i="3"/>
  <c r="W95" i="3" s="1"/>
  <c r="S96" i="3"/>
  <c r="U97" i="3"/>
  <c r="T100" i="3"/>
  <c r="R102" i="3"/>
  <c r="U103" i="3"/>
  <c r="S105" i="3"/>
  <c r="Q107" i="3"/>
  <c r="T108" i="3"/>
  <c r="R110" i="3"/>
  <c r="U111" i="3"/>
  <c r="S113" i="3"/>
  <c r="Q115" i="3"/>
  <c r="T116" i="3"/>
  <c r="R118" i="3"/>
  <c r="U119" i="3"/>
  <c r="S121" i="3"/>
  <c r="Q123" i="3"/>
  <c r="T124" i="3"/>
  <c r="R126" i="3"/>
  <c r="U127" i="3"/>
  <c r="S129" i="3"/>
  <c r="Q131" i="3"/>
  <c r="T132" i="3"/>
  <c r="R134" i="3"/>
  <c r="U135" i="3"/>
  <c r="S137" i="3"/>
  <c r="Q139" i="3"/>
  <c r="T140" i="3"/>
  <c r="R142" i="3"/>
  <c r="U143" i="3"/>
  <c r="S145" i="3"/>
  <c r="Q147" i="3"/>
  <c r="T148" i="3"/>
  <c r="R150" i="3"/>
  <c r="U151" i="3"/>
  <c r="S153" i="3"/>
  <c r="Q155" i="3"/>
  <c r="T156" i="3"/>
  <c r="R158" i="3"/>
  <c r="U159" i="3"/>
  <c r="S161" i="3"/>
  <c r="Q163" i="3"/>
  <c r="S164" i="3"/>
  <c r="Q166" i="3"/>
  <c r="T167" i="3"/>
  <c r="R169" i="3"/>
  <c r="U170" i="3"/>
  <c r="S172" i="3"/>
  <c r="Q174" i="3"/>
  <c r="T175" i="3"/>
  <c r="R177" i="3"/>
  <c r="U178" i="3"/>
  <c r="S180" i="3"/>
  <c r="Q182" i="3"/>
  <c r="T183" i="3"/>
  <c r="R185" i="3"/>
  <c r="U186" i="3"/>
  <c r="S188" i="3"/>
  <c r="T207" i="3"/>
  <c r="S244" i="3"/>
  <c r="Q246" i="3"/>
  <c r="Q254" i="3"/>
  <c r="Q262" i="3"/>
  <c r="U69" i="3"/>
  <c r="T74" i="3"/>
  <c r="U77" i="3"/>
  <c r="T82" i="3"/>
  <c r="Q92" i="3"/>
  <c r="R95" i="3"/>
  <c r="T96" i="3"/>
  <c r="Q98" i="3"/>
  <c r="W98" i="3" s="1"/>
  <c r="U100" i="3"/>
  <c r="S102" i="3"/>
  <c r="Q104" i="3"/>
  <c r="T105" i="3"/>
  <c r="R107" i="3"/>
  <c r="U108" i="3"/>
  <c r="S110" i="3"/>
  <c r="Q112" i="3"/>
  <c r="T113" i="3"/>
  <c r="R115" i="3"/>
  <c r="U116" i="3"/>
  <c r="S118" i="3"/>
  <c r="Q120" i="3"/>
  <c r="T121" i="3"/>
  <c r="R123" i="3"/>
  <c r="U124" i="3"/>
  <c r="S126" i="3"/>
  <c r="Q128" i="3"/>
  <c r="T129" i="3"/>
  <c r="R131" i="3"/>
  <c r="U132" i="3"/>
  <c r="S134" i="3"/>
  <c r="Q136" i="3"/>
  <c r="T137" i="3"/>
  <c r="R139" i="3"/>
  <c r="U140" i="3"/>
  <c r="S142" i="3"/>
  <c r="Q144" i="3"/>
  <c r="T145" i="3"/>
  <c r="R147" i="3"/>
  <c r="U148" i="3"/>
  <c r="S150" i="3"/>
  <c r="Q152" i="3"/>
  <c r="T153" i="3"/>
  <c r="R155" i="3"/>
  <c r="U156" i="3"/>
  <c r="S158" i="3"/>
  <c r="Q160" i="3"/>
  <c r="T161" i="3"/>
  <c r="R163" i="3"/>
  <c r="T164" i="3"/>
  <c r="R166" i="3"/>
  <c r="U167" i="3"/>
  <c r="S169" i="3"/>
  <c r="Q171" i="3"/>
  <c r="T172" i="3"/>
  <c r="R174" i="3"/>
  <c r="U175" i="3"/>
  <c r="S177" i="3"/>
  <c r="Q179" i="3"/>
  <c r="T180" i="3"/>
  <c r="R182" i="3"/>
  <c r="U183" i="3"/>
  <c r="S185" i="3"/>
  <c r="Q187" i="3"/>
  <c r="S193" i="3"/>
  <c r="R187" i="3"/>
  <c r="U188" i="3"/>
  <c r="S190" i="3"/>
  <c r="Q192" i="3"/>
  <c r="Q195" i="3"/>
  <c r="T196" i="3"/>
  <c r="R198" i="3"/>
  <c r="U199" i="3"/>
  <c r="S201" i="3"/>
  <c r="Q203" i="3"/>
  <c r="T204" i="3"/>
  <c r="R206" i="3"/>
  <c r="R209" i="3"/>
  <c r="U210" i="3"/>
  <c r="S212" i="3"/>
  <c r="U213" i="3"/>
  <c r="S215" i="3"/>
  <c r="Q217" i="3"/>
  <c r="T218" i="3"/>
  <c r="R220" i="3"/>
  <c r="U221" i="3"/>
  <c r="S223" i="3"/>
  <c r="Q225" i="3"/>
  <c r="T226" i="3"/>
  <c r="R228" i="3"/>
  <c r="U229" i="3"/>
  <c r="S231" i="3"/>
  <c r="Q233" i="3"/>
  <c r="T234" i="3"/>
  <c r="R236" i="3"/>
  <c r="U237" i="3"/>
  <c r="S239" i="3"/>
  <c r="Q241" i="3"/>
  <c r="T242" i="3"/>
  <c r="R244" i="3"/>
  <c r="U245" i="3"/>
  <c r="S247" i="3"/>
  <c r="Q249" i="3"/>
  <c r="T250" i="3"/>
  <c r="R252" i="3"/>
  <c r="U253" i="3"/>
  <c r="S255" i="3"/>
  <c r="Q257" i="3"/>
  <c r="T258" i="3"/>
  <c r="R260" i="3"/>
  <c r="U261" i="3"/>
  <c r="S263" i="3"/>
  <c r="Q265" i="3"/>
  <c r="T266" i="3"/>
  <c r="R268" i="3"/>
  <c r="U269" i="3"/>
  <c r="S271" i="3"/>
  <c r="T190" i="3"/>
  <c r="R192" i="3"/>
  <c r="T193" i="3"/>
  <c r="R195" i="3"/>
  <c r="U196" i="3"/>
  <c r="S198" i="3"/>
  <c r="Q200" i="3"/>
  <c r="T201" i="3"/>
  <c r="R203" i="3"/>
  <c r="U204" i="3"/>
  <c r="S206" i="3"/>
  <c r="U207" i="3"/>
  <c r="S209" i="3"/>
  <c r="Q211" i="3"/>
  <c r="T212" i="3"/>
  <c r="Q214" i="3"/>
  <c r="T215" i="3"/>
  <c r="R217" i="3"/>
  <c r="U218" i="3"/>
  <c r="S220" i="3"/>
  <c r="Q222" i="3"/>
  <c r="T223" i="3"/>
  <c r="R225" i="3"/>
  <c r="U226" i="3"/>
  <c r="S228" i="3"/>
  <c r="Q230" i="3"/>
  <c r="T231" i="3"/>
  <c r="R233" i="3"/>
  <c r="U234" i="3"/>
  <c r="S236" i="3"/>
  <c r="Q238" i="3"/>
  <c r="T239" i="3"/>
  <c r="R241" i="3"/>
  <c r="U242" i="3"/>
  <c r="T247" i="3"/>
  <c r="R249" i="3"/>
  <c r="U250" i="3"/>
  <c r="S252" i="3"/>
  <c r="T255" i="3"/>
  <c r="R257" i="3"/>
  <c r="U258" i="3"/>
  <c r="S260" i="3"/>
  <c r="T263" i="3"/>
  <c r="R265" i="3"/>
  <c r="U266" i="3"/>
  <c r="S268" i="3"/>
  <c r="Q270" i="3"/>
  <c r="T271" i="3"/>
  <c r="U190" i="3"/>
  <c r="S192" i="3"/>
  <c r="U193" i="3"/>
  <c r="S195" i="3"/>
  <c r="Q197" i="3"/>
  <c r="T198" i="3"/>
  <c r="R200" i="3"/>
  <c r="U201" i="3"/>
  <c r="S203" i="3"/>
  <c r="Q205" i="3"/>
  <c r="T206" i="3"/>
  <c r="Q208" i="3"/>
  <c r="T209" i="3"/>
  <c r="R211" i="3"/>
  <c r="U212" i="3"/>
  <c r="R214" i="3"/>
  <c r="U215" i="3"/>
  <c r="S217" i="3"/>
  <c r="Q219" i="3"/>
  <c r="T220" i="3"/>
  <c r="R222" i="3"/>
  <c r="U223" i="3"/>
  <c r="S225" i="3"/>
  <c r="Q227" i="3"/>
  <c r="T228" i="3"/>
  <c r="R230" i="3"/>
  <c r="U231" i="3"/>
  <c r="S233" i="3"/>
  <c r="Q235" i="3"/>
  <c r="T236" i="3"/>
  <c r="R238" i="3"/>
  <c r="U239" i="3"/>
  <c r="S241" i="3"/>
  <c r="Q243" i="3"/>
  <c r="T244" i="3"/>
  <c r="R246" i="3"/>
  <c r="U247" i="3"/>
  <c r="S249" i="3"/>
  <c r="Q251" i="3"/>
  <c r="T252" i="3"/>
  <c r="R254" i="3"/>
  <c r="U255" i="3"/>
  <c r="S257" i="3"/>
  <c r="Q259" i="3"/>
  <c r="T260" i="3"/>
  <c r="R262" i="3"/>
  <c r="U263" i="3"/>
  <c r="S265" i="3"/>
  <c r="Q267" i="3"/>
  <c r="T268" i="3"/>
  <c r="R270" i="3"/>
  <c r="U271" i="3"/>
  <c r="S189" i="3"/>
  <c r="Q191" i="3"/>
  <c r="T192" i="3"/>
  <c r="Q194" i="3"/>
  <c r="T195" i="3"/>
  <c r="R197" i="3"/>
  <c r="U198" i="3"/>
  <c r="S200" i="3"/>
  <c r="Q202" i="3"/>
  <c r="T203" i="3"/>
  <c r="R205" i="3"/>
  <c r="U206" i="3"/>
  <c r="R208" i="3"/>
  <c r="U209" i="3"/>
  <c r="S211" i="3"/>
  <c r="Q213" i="3"/>
  <c r="S214" i="3"/>
  <c r="Q216" i="3"/>
  <c r="T217" i="3"/>
  <c r="R219" i="3"/>
  <c r="U220" i="3"/>
  <c r="S222" i="3"/>
  <c r="Q224" i="3"/>
  <c r="T225" i="3"/>
  <c r="R227" i="3"/>
  <c r="U228" i="3"/>
  <c r="S230" i="3"/>
  <c r="Q232" i="3"/>
  <c r="T233" i="3"/>
  <c r="R235" i="3"/>
  <c r="U236" i="3"/>
  <c r="S238" i="3"/>
  <c r="Q240" i="3"/>
  <c r="T241" i="3"/>
  <c r="R243" i="3"/>
  <c r="U244" i="3"/>
  <c r="S246" i="3"/>
  <c r="Q248" i="3"/>
  <c r="T249" i="3"/>
  <c r="R251" i="3"/>
  <c r="U252" i="3"/>
  <c r="S254" i="3"/>
  <c r="Q256" i="3"/>
  <c r="T257" i="3"/>
  <c r="R259" i="3"/>
  <c r="U260" i="3"/>
  <c r="S262" i="3"/>
  <c r="Q264" i="3"/>
  <c r="T265" i="3"/>
  <c r="R267" i="3"/>
  <c r="U268" i="3"/>
  <c r="S270" i="3"/>
  <c r="R191" i="3"/>
  <c r="U192" i="3"/>
  <c r="R194" i="3"/>
  <c r="U195" i="3"/>
  <c r="S197" i="3"/>
  <c r="Q199" i="3"/>
  <c r="T200" i="3"/>
  <c r="R202" i="3"/>
  <c r="U203" i="3"/>
  <c r="S205" i="3"/>
  <c r="Q207" i="3"/>
  <c r="S208" i="3"/>
  <c r="Q210" i="3"/>
  <c r="T211" i="3"/>
  <c r="R213" i="3"/>
  <c r="T214" i="3"/>
  <c r="R216" i="3"/>
  <c r="U217" i="3"/>
  <c r="S219" i="3"/>
  <c r="Q221" i="3"/>
  <c r="T222" i="3"/>
  <c r="R224" i="3"/>
  <c r="U225" i="3"/>
  <c r="S227" i="3"/>
  <c r="Q229" i="3"/>
  <c r="T230" i="3"/>
  <c r="R232" i="3"/>
  <c r="U233" i="3"/>
  <c r="S235" i="3"/>
  <c r="Q237" i="3"/>
  <c r="T238" i="3"/>
  <c r="R240" i="3"/>
  <c r="U241" i="3"/>
  <c r="S243" i="3"/>
  <c r="Q245" i="3"/>
  <c r="T246" i="3"/>
  <c r="R248" i="3"/>
  <c r="U249" i="3"/>
  <c r="S251" i="3"/>
  <c r="Q253" i="3"/>
  <c r="T254" i="3"/>
  <c r="R256" i="3"/>
  <c r="U257" i="3"/>
  <c r="S259" i="3"/>
  <c r="Q261" i="3"/>
  <c r="T262" i="3"/>
  <c r="R264" i="3"/>
  <c r="U265" i="3"/>
  <c r="S267" i="3"/>
  <c r="Q269" i="3"/>
  <c r="T270" i="3"/>
  <c r="U189" i="3"/>
  <c r="S191" i="3"/>
  <c r="Q193" i="3"/>
  <c r="S194" i="3"/>
  <c r="Q196" i="3"/>
  <c r="T197" i="3"/>
  <c r="R199" i="3"/>
  <c r="U200" i="3"/>
  <c r="S202" i="3"/>
  <c r="Q204" i="3"/>
  <c r="T205" i="3"/>
  <c r="R207" i="3"/>
  <c r="T208" i="3"/>
  <c r="R210" i="3"/>
  <c r="U211" i="3"/>
  <c r="S213" i="3"/>
  <c r="U214" i="3"/>
  <c r="S216" i="3"/>
  <c r="Q218" i="3"/>
  <c r="T219" i="3"/>
  <c r="R221" i="3"/>
  <c r="U222" i="3"/>
  <c r="S224" i="3"/>
  <c r="Q226" i="3"/>
  <c r="T227" i="3"/>
  <c r="R229" i="3"/>
  <c r="U230" i="3"/>
  <c r="S232" i="3"/>
  <c r="T235" i="3"/>
  <c r="R237" i="3"/>
  <c r="U238" i="3"/>
  <c r="S240" i="3"/>
  <c r="Q242" i="3"/>
  <c r="T243" i="3"/>
  <c r="R245" i="3"/>
  <c r="U246" i="3"/>
  <c r="S248" i="3"/>
  <c r="Q250" i="3"/>
  <c r="T251" i="3"/>
  <c r="R253" i="3"/>
  <c r="U254" i="3"/>
  <c r="S256" i="3"/>
  <c r="Q258" i="3"/>
  <c r="T259" i="3"/>
  <c r="R261" i="3"/>
  <c r="U262" i="3"/>
  <c r="S264" i="3"/>
  <c r="Q266" i="3"/>
  <c r="T267" i="3"/>
  <c r="R269" i="3"/>
  <c r="U270" i="3"/>
  <c r="Q190" i="3"/>
  <c r="T191" i="3"/>
  <c r="R193" i="3"/>
  <c r="T194" i="3"/>
  <c r="R196" i="3"/>
  <c r="U197" i="3"/>
  <c r="S199" i="3"/>
  <c r="Q201" i="3"/>
  <c r="T202" i="3"/>
  <c r="R204" i="3"/>
  <c r="U205" i="3"/>
  <c r="S207" i="3"/>
  <c r="U208" i="3"/>
  <c r="S210" i="3"/>
  <c r="Q212" i="3"/>
  <c r="Q215" i="3"/>
  <c r="T216" i="3"/>
  <c r="R218" i="3"/>
  <c r="U219" i="3"/>
  <c r="S221" i="3"/>
  <c r="T224" i="3"/>
  <c r="R226" i="3"/>
  <c r="U227" i="3"/>
  <c r="S229" i="3"/>
  <c r="Q231" i="3"/>
  <c r="T232" i="3"/>
  <c r="R234" i="3"/>
  <c r="U235" i="3"/>
  <c r="S237" i="3"/>
  <c r="Q239" i="3"/>
  <c r="T240" i="3"/>
  <c r="R242" i="3"/>
  <c r="U243" i="3"/>
  <c r="S245" i="3"/>
  <c r="Q247" i="3"/>
  <c r="T248" i="3"/>
  <c r="R250" i="3"/>
  <c r="U251" i="3"/>
  <c r="S253" i="3"/>
  <c r="Q255" i="3"/>
  <c r="T256" i="3"/>
  <c r="R258" i="3"/>
  <c r="U259" i="3"/>
  <c r="S261" i="3"/>
  <c r="Q263" i="3"/>
  <c r="T264" i="3"/>
  <c r="R266" i="3"/>
  <c r="U267" i="3"/>
  <c r="S269" i="3"/>
  <c r="Q271" i="3"/>
  <c r="T188" i="3"/>
  <c r="R190" i="3"/>
  <c r="U191" i="3"/>
  <c r="U194" i="3"/>
  <c r="S196" i="3"/>
  <c r="Q198" i="3"/>
  <c r="T199" i="3"/>
  <c r="R201" i="3"/>
  <c r="U202" i="3"/>
  <c r="S204" i="3"/>
  <c r="Q206" i="3"/>
  <c r="Q209" i="3"/>
  <c r="T210" i="3"/>
  <c r="R212" i="3"/>
  <c r="R215" i="3"/>
  <c r="U216" i="3"/>
  <c r="S218" i="3"/>
  <c r="Q220" i="3"/>
  <c r="T221" i="3"/>
  <c r="R223" i="3"/>
  <c r="U224" i="3"/>
  <c r="S226" i="3"/>
  <c r="Q228" i="3"/>
  <c r="T229" i="3"/>
  <c r="R231" i="3"/>
  <c r="U232" i="3"/>
  <c r="S234" i="3"/>
  <c r="Q236" i="3"/>
  <c r="T237" i="3"/>
  <c r="R239" i="3"/>
  <c r="U240" i="3"/>
  <c r="S242" i="3"/>
  <c r="Q244" i="3"/>
  <c r="T245" i="3"/>
  <c r="R247" i="3"/>
  <c r="U248" i="3"/>
  <c r="S250" i="3"/>
  <c r="Q252" i="3"/>
  <c r="T253" i="3"/>
  <c r="R255" i="3"/>
  <c r="U256" i="3"/>
  <c r="S258" i="3"/>
  <c r="Q260" i="3"/>
  <c r="T261" i="3"/>
  <c r="R263" i="3"/>
  <c r="U264" i="3"/>
  <c r="S266" i="3"/>
  <c r="Q268" i="3"/>
  <c r="T269" i="3"/>
  <c r="R271" i="3"/>
  <c r="U88" i="3"/>
  <c r="T75" i="3"/>
  <c r="T83" i="3"/>
  <c r="T71" i="3"/>
  <c r="T79" i="3"/>
  <c r="T93" i="3"/>
  <c r="R78" i="3"/>
  <c r="R74" i="3"/>
  <c r="S71" i="3"/>
  <c r="N75" i="3"/>
  <c r="N89" i="3"/>
  <c r="R68" i="3"/>
  <c r="T69" i="3"/>
  <c r="R72" i="3"/>
  <c r="T73" i="3"/>
  <c r="R76" i="3"/>
  <c r="T77" i="3"/>
  <c r="R80" i="3"/>
  <c r="T81" i="3"/>
  <c r="R84" i="3"/>
  <c r="S85" i="3"/>
  <c r="S86" i="3"/>
  <c r="U87" i="3"/>
  <c r="Q90" i="3"/>
  <c r="Q91" i="3"/>
  <c r="R92" i="3"/>
  <c r="R82" i="3"/>
  <c r="Q93" i="3"/>
  <c r="U72" i="3"/>
  <c r="Q78" i="3"/>
  <c r="S83" i="3"/>
  <c r="R93" i="3"/>
  <c r="N91" i="3"/>
  <c r="T68" i="3"/>
  <c r="R71" i="3"/>
  <c r="T72" i="3"/>
  <c r="R75" i="3"/>
  <c r="T76" i="3"/>
  <c r="R79" i="3"/>
  <c r="T80" i="3"/>
  <c r="R83" i="3"/>
  <c r="T84" i="3"/>
  <c r="T85" i="3"/>
  <c r="U86" i="3"/>
  <c r="Q88" i="3"/>
  <c r="Q89" i="3"/>
  <c r="T92" i="3"/>
  <c r="S93" i="3"/>
  <c r="Q80" i="3"/>
  <c r="N81" i="3"/>
  <c r="U85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Q87" i="3"/>
  <c r="R88" i="3"/>
  <c r="S89" i="3"/>
  <c r="T90" i="3"/>
  <c r="Q72" i="3"/>
  <c r="Q71" i="3"/>
  <c r="S72" i="3"/>
  <c r="Q79" i="3"/>
  <c r="S80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S87" i="3"/>
  <c r="T88" i="3"/>
  <c r="R70" i="3"/>
  <c r="N69" i="3"/>
  <c r="W97" i="3" l="1"/>
  <c r="W96" i="3"/>
  <c r="W93" i="3"/>
  <c r="W92" i="3"/>
  <c r="W89" i="3"/>
  <c r="W90" i="3"/>
  <c r="W91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K66" i="4"/>
  <c r="J66" i="4"/>
  <c r="I66" i="4"/>
  <c r="H66" i="4"/>
  <c r="G66" i="4"/>
  <c r="F65" i="4"/>
  <c r="J65" i="4" l="1"/>
  <c r="I65" i="4"/>
  <c r="H65" i="4"/>
  <c r="G65" i="4"/>
  <c r="K65" i="4"/>
  <c r="M65" i="4"/>
  <c r="F64" i="4"/>
  <c r="F63" i="4" s="1"/>
  <c r="M63" i="4" l="1"/>
  <c r="H63" i="4"/>
  <c r="G63" i="4"/>
  <c r="K63" i="4"/>
  <c r="J63" i="4"/>
  <c r="I63" i="4"/>
  <c r="H64" i="4"/>
  <c r="G64" i="4"/>
  <c r="I64" i="4"/>
  <c r="M64" i="4"/>
  <c r="J64" i="4"/>
  <c r="K64" i="4"/>
  <c r="F62" i="4"/>
  <c r="M62" i="4" l="1"/>
  <c r="K62" i="4"/>
  <c r="J62" i="4"/>
  <c r="I62" i="4"/>
  <c r="H62" i="4"/>
  <c r="G62" i="4"/>
  <c r="F61" i="4"/>
  <c r="J61" i="4" l="1"/>
  <c r="I61" i="4"/>
  <c r="H61" i="4"/>
  <c r="G61" i="4"/>
  <c r="M61" i="4"/>
  <c r="K61" i="4"/>
  <c r="F60" i="4"/>
  <c r="H60" i="4" l="1"/>
  <c r="G60" i="4"/>
  <c r="J60" i="4"/>
  <c r="M60" i="4"/>
  <c r="K60" i="4"/>
  <c r="I60" i="4"/>
  <c r="F59" i="4"/>
  <c r="G59" i="4" l="1"/>
  <c r="M59" i="4"/>
  <c r="K59" i="4"/>
  <c r="H59" i="4"/>
  <c r="J59" i="4"/>
  <c r="I59" i="4"/>
  <c r="F58" i="4"/>
  <c r="M58" i="4" l="1"/>
  <c r="K58" i="4"/>
  <c r="J58" i="4"/>
  <c r="I58" i="4"/>
  <c r="H58" i="4"/>
  <c r="G58" i="4"/>
  <c r="F57" i="4"/>
  <c r="J57" i="4" l="1"/>
  <c r="I57" i="4"/>
  <c r="H57" i="4"/>
  <c r="G57" i="4"/>
  <c r="M57" i="4"/>
  <c r="K57" i="4"/>
  <c r="F56" i="4"/>
  <c r="H56" i="4" l="1"/>
  <c r="G56" i="4"/>
  <c r="J56" i="4"/>
  <c r="M56" i="4"/>
  <c r="I56" i="4"/>
  <c r="K56" i="4"/>
  <c r="F55" i="4"/>
  <c r="G55" i="4" l="1"/>
  <c r="M55" i="4"/>
  <c r="H55" i="4"/>
  <c r="K55" i="4"/>
  <c r="J55" i="4"/>
  <c r="I55" i="4"/>
  <c r="F54" i="4"/>
  <c r="M54" i="4" l="1"/>
  <c r="K54" i="4"/>
  <c r="J54" i="4"/>
  <c r="I54" i="4"/>
  <c r="H54" i="4"/>
  <c r="G54" i="4"/>
  <c r="F53" i="4"/>
  <c r="J53" i="4" l="1"/>
  <c r="I53" i="4"/>
  <c r="H53" i="4"/>
  <c r="K53" i="4"/>
  <c r="G53" i="4"/>
  <c r="M53" i="4"/>
  <c r="F52" i="4"/>
  <c r="H52" i="4" l="1"/>
  <c r="G52" i="4"/>
  <c r="J52" i="4"/>
  <c r="I52" i="4"/>
  <c r="M52" i="4"/>
  <c r="K52" i="4"/>
  <c r="F51" i="4"/>
  <c r="H51" i="4" l="1"/>
  <c r="M51" i="4"/>
  <c r="K51" i="4"/>
  <c r="J51" i="4"/>
  <c r="G51" i="4"/>
  <c r="I51" i="4"/>
  <c r="F50" i="4"/>
  <c r="M50" i="4" l="1"/>
  <c r="K50" i="4"/>
  <c r="J50" i="4"/>
  <c r="I50" i="4"/>
  <c r="H50" i="4"/>
  <c r="G50" i="4"/>
  <c r="F49" i="4"/>
  <c r="J49" i="4" l="1"/>
  <c r="I49" i="4"/>
  <c r="K49" i="4"/>
  <c r="H49" i="4"/>
  <c r="M49" i="4"/>
  <c r="G49" i="4"/>
  <c r="F48" i="4"/>
  <c r="H48" i="4" l="1"/>
  <c r="G48" i="4"/>
  <c r="I48" i="4"/>
  <c r="M48" i="4"/>
  <c r="J48" i="4"/>
  <c r="K48" i="4"/>
  <c r="F47" i="4"/>
  <c r="M47" i="4" l="1"/>
  <c r="K47" i="4"/>
  <c r="H47" i="4"/>
  <c r="G47" i="4"/>
  <c r="J47" i="4"/>
  <c r="I47" i="4"/>
  <c r="F46" i="4"/>
  <c r="M46" i="4" l="1"/>
  <c r="K46" i="4"/>
  <c r="J46" i="4"/>
  <c r="I46" i="4"/>
  <c r="H46" i="4"/>
  <c r="G46" i="4"/>
  <c r="F45" i="4"/>
  <c r="J45" i="4" l="1"/>
  <c r="I45" i="4"/>
  <c r="M45" i="4"/>
  <c r="H45" i="4"/>
  <c r="G45" i="4"/>
  <c r="K45" i="4"/>
  <c r="F44" i="4"/>
  <c r="H44" i="4" l="1"/>
  <c r="G44" i="4"/>
  <c r="J44" i="4"/>
  <c r="I44" i="4"/>
  <c r="M44" i="4"/>
  <c r="K44" i="4"/>
  <c r="F43" i="4"/>
  <c r="G43" i="4" l="1"/>
  <c r="M43" i="4"/>
  <c r="K43" i="4"/>
  <c r="H43" i="4"/>
  <c r="J43" i="4"/>
  <c r="I43" i="4"/>
  <c r="F42" i="4"/>
  <c r="M42" i="4" l="1"/>
  <c r="K42" i="4"/>
  <c r="J42" i="4"/>
  <c r="I42" i="4"/>
  <c r="H42" i="4"/>
  <c r="G42" i="4"/>
  <c r="F41" i="4"/>
  <c r="J41" i="4" l="1"/>
  <c r="I41" i="4"/>
  <c r="H41" i="4"/>
  <c r="G41" i="4"/>
  <c r="K41" i="4"/>
  <c r="M41" i="4"/>
  <c r="F40" i="4"/>
  <c r="H40" i="4" l="1"/>
  <c r="G40" i="4"/>
  <c r="J40" i="4"/>
  <c r="I40" i="4"/>
  <c r="M40" i="4"/>
  <c r="K40" i="4"/>
  <c r="F39" i="4"/>
  <c r="M39" i="4" l="1"/>
  <c r="H39" i="4"/>
  <c r="K39" i="4"/>
  <c r="J39" i="4"/>
  <c r="G39" i="4"/>
  <c r="I39" i="4"/>
  <c r="F38" i="4"/>
  <c r="M38" i="4" l="1"/>
  <c r="K38" i="4"/>
  <c r="J38" i="4"/>
  <c r="I38" i="4"/>
  <c r="H38" i="4"/>
  <c r="G38" i="4"/>
  <c r="F37" i="4"/>
  <c r="J37" i="4" l="1"/>
  <c r="I37" i="4"/>
  <c r="K37" i="4"/>
  <c r="H37" i="4"/>
  <c r="G37" i="4"/>
  <c r="M37" i="4"/>
  <c r="F36" i="4"/>
  <c r="H36" i="4" l="1"/>
  <c r="G36" i="4"/>
  <c r="I36" i="4"/>
  <c r="M36" i="4"/>
  <c r="J36" i="4"/>
  <c r="K36" i="4"/>
  <c r="F35" i="4"/>
  <c r="H35" i="4" l="1"/>
  <c r="M35" i="4"/>
  <c r="K35" i="4"/>
  <c r="J35" i="4"/>
  <c r="G35" i="4"/>
  <c r="I35" i="4"/>
  <c r="F34" i="4"/>
  <c r="M34" i="4" l="1"/>
  <c r="K34" i="4"/>
  <c r="J34" i="4"/>
  <c r="I34" i="4"/>
  <c r="H34" i="4"/>
  <c r="G34" i="4"/>
  <c r="F33" i="4"/>
  <c r="J33" i="4" l="1"/>
  <c r="I33" i="4"/>
  <c r="K33" i="4"/>
  <c r="H33" i="4"/>
  <c r="M33" i="4"/>
  <c r="G33" i="4"/>
  <c r="F32" i="4"/>
  <c r="H32" i="4" l="1"/>
  <c r="G32" i="4"/>
  <c r="J32" i="4"/>
  <c r="M32" i="4"/>
  <c r="K32" i="4"/>
  <c r="I32" i="4"/>
  <c r="F31" i="4"/>
  <c r="M31" i="4" l="1"/>
  <c r="H31" i="4"/>
  <c r="G31" i="4"/>
  <c r="K31" i="4"/>
  <c r="J31" i="4"/>
  <c r="I31" i="4"/>
  <c r="F30" i="4"/>
  <c r="M30" i="4" l="1"/>
  <c r="K30" i="4"/>
  <c r="J30" i="4"/>
  <c r="I30" i="4"/>
  <c r="H30" i="4"/>
  <c r="G30" i="4"/>
  <c r="F29" i="4"/>
  <c r="J29" i="4" l="1"/>
  <c r="I29" i="4"/>
  <c r="M29" i="4"/>
  <c r="H29" i="4"/>
  <c r="G29" i="4"/>
  <c r="K29" i="4"/>
  <c r="F28" i="4"/>
  <c r="H28" i="4" l="1"/>
  <c r="G28" i="4"/>
  <c r="M28" i="4"/>
  <c r="J28" i="4"/>
  <c r="I28" i="4"/>
  <c r="K28" i="4"/>
  <c r="F27" i="4"/>
  <c r="G27" i="4" l="1"/>
  <c r="M27" i="4"/>
  <c r="K27" i="4"/>
  <c r="H27" i="4"/>
  <c r="J27" i="4"/>
  <c r="I27" i="4"/>
  <c r="F26" i="4"/>
  <c r="M26" i="4" l="1"/>
  <c r="K26" i="4"/>
  <c r="J26" i="4"/>
  <c r="I26" i="4"/>
  <c r="H26" i="4"/>
  <c r="G26" i="4"/>
  <c r="F25" i="4"/>
  <c r="J25" i="4" l="1"/>
  <c r="I25" i="4"/>
  <c r="H25" i="4"/>
  <c r="M25" i="4"/>
  <c r="G25" i="4"/>
  <c r="K25" i="4"/>
  <c r="F24" i="4"/>
  <c r="H24" i="4" l="1"/>
  <c r="G24" i="4"/>
  <c r="I24" i="4"/>
  <c r="J24" i="4"/>
  <c r="M24" i="4"/>
  <c r="K24" i="4"/>
  <c r="F23" i="4"/>
  <c r="G23" i="4" l="1"/>
  <c r="M23" i="4"/>
  <c r="K23" i="4"/>
  <c r="J23" i="4"/>
  <c r="I23" i="4"/>
  <c r="H23" i="4"/>
  <c r="F22" i="4"/>
  <c r="M22" i="4" l="1"/>
  <c r="K22" i="4"/>
  <c r="J22" i="4"/>
  <c r="I22" i="4"/>
  <c r="H22" i="4"/>
  <c r="G22" i="4"/>
  <c r="F21" i="4"/>
  <c r="J21" i="4" l="1"/>
  <c r="I21" i="4"/>
  <c r="M21" i="4"/>
  <c r="H21" i="4"/>
  <c r="G21" i="4"/>
  <c r="K21" i="4"/>
  <c r="F20" i="4"/>
  <c r="H20" i="4" l="1"/>
  <c r="G20" i="4"/>
  <c r="M20" i="4"/>
  <c r="J20" i="4"/>
  <c r="K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<sst xmlns="http://schemas.openxmlformats.org/spreadsheetml/2006/main" count="121" uniqueCount="64">
  <si>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</si>
  <si>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</si>
  <si>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</si>
  <si>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</si>
  <si>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</si>
  <si>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</si>
  <si>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</si>
  <si>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</si>
  <si>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</si>
  <si>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</si>
  <si>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</si>
  <si>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</si>
  <si>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</si>
  <si>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</si>
  <si>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</si>
  <si>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</si>
  <si>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</si>
  <si>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</si>
  <si>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</si>
  <si>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</si>
  <si>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</si>
  <si>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</si>
  <si>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</si>
  <si>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</si>
  <si>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</si>
  <si>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</si>
  <si>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</si>
  <si>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</si>
  <si>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</si>
  <si>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</si>
  <si>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</si>
  <si>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</si>
  <si>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</si>
  <si>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</si>
  <si>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</si>
  <si>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</si>
  <si>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</si>
  <si>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</si>
  <si>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</si>
  <si>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</si>
  <si>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</si>
  <si>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</si>
  <si>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</si>
  <si>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</si>
  <si>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</si>
  <si>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</si>
  <si>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</si>
  <si>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</si>
  <si>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</si>
  <si>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</si>
  <si>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FLEX2025 diesel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</si>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</sst>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"/>
    <numFmt numFmtId="165" formatCode="0.0%"/>
    <numFmt numFmtId="166" formatCode="#,##0.000"/>
    <numFmt numFmtId="167" formatCode="0.000"/>
    <numFmt numFmtId="168" formatCode="0.0"/>
    <numFmt numFmtId="169" formatCode="&quot;þ&quot;;&quot;N&quot;;&quot;¨&quot;"/>
  </numFmts>
  <fonts count="42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  <font>
      <sz val="18"/>
      <color theme="3"/>
      <name val="Aptos Display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57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9"/>
      <color rgb="FF000000"/>
      <name val="Wingdings"/>
      <charset val="2"/>
    </font>
    <font>
      <sz val="9"/>
      <color rgb="FFFF4338"/>
      <name val="Aptos Narrow"/>
      <family val="2"/>
      <scheme val="minor"/>
    </font>
    <font>
      <sz val="11"/>
      <color theme="7"/>
      <name val="Century Gothic"/>
      <family val="2"/>
    </font>
    <font>
      <sz val="10"/>
      <color rgb="FF45505F"/>
      <name val="Century Gothic"/>
      <family val="2"/>
    </font>
    <font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557184"/>
      </bottom>
      <diagonal/>
    </border>
  </borders>
  <cellStyleXfs count="58">
    <xf numFmtId="0" fontId="0" fillId="2" borderId="0" applyNumberFormat="0" applyBorder="0" applyAlignment="0"/>
    <xf numFmtId="9" fontId="3" fillId="0" borderId="0" applyFont="0" applyFill="0" applyBorder="0" applyAlignment="0" applyProtection="0"/>
    <xf numFmtId="0" fontId="4" fillId="0" borderId="0"/>
    <xf numFmtId="0" fontId="5" fillId="3" borderId="2" applyNumberFormat="0" applyBorder="0" applyAlignment="0"/>
    <xf numFmtId="0" fontId="6" fillId="5" borderId="0" applyNumberFormat="0" applyBorder="0" applyAlignment="0">
      <protection locked="0"/>
    </xf>
    <xf numFmtId="0" fontId="7" fillId="2" borderId="0" applyNumberFormat="0" applyBorder="0" applyAlignment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25" applyNumberFormat="0" applyAlignment="0" applyProtection="0"/>
    <xf numFmtId="0" fontId="29" fillId="11" borderId="26" applyNumberFormat="0" applyAlignment="0" applyProtection="0"/>
    <xf numFmtId="0" fontId="30" fillId="11" borderId="25" applyNumberFormat="0" applyAlignment="0" applyProtection="0"/>
    <xf numFmtId="0" fontId="31" fillId="0" borderId="27" applyNumberFormat="0" applyFill="0" applyAlignment="0" applyProtection="0"/>
    <xf numFmtId="0" fontId="32" fillId="12" borderId="28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9" fontId="37" fillId="2" borderId="0" applyBorder="0" applyProtection="0">
      <alignment horizontal="center" vertical="center"/>
      <protection locked="0"/>
    </xf>
    <xf numFmtId="0" fontId="38" fillId="38" borderId="0" applyNumberFormat="0" applyFill="0" applyBorder="0" applyAlignment="0"/>
    <xf numFmtId="0" fontId="39" fillId="39" borderId="0" applyNumberFormat="0">
      <alignment vertical="center"/>
    </xf>
    <xf numFmtId="0" fontId="40" fillId="0" borderId="31" applyNumberFormat="0"/>
    <xf numFmtId="0" fontId="6" fillId="5" borderId="0" applyNumberFormat="0" applyFont="0" applyBorder="0" applyAlignment="0">
      <protection locked="0"/>
    </xf>
    <xf numFmtId="169" fontId="37" fillId="2" borderId="0" applyFill="0" applyBorder="0" applyProtection="0">
      <alignment horizontal="center" vertical="center"/>
      <protection locked="0"/>
    </xf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0" fontId="1" fillId="0" borderId="0"/>
    <xf numFmtId="0" fontId="22" fillId="0" borderId="22" applyNumberFormat="0" applyFill="0" applyAlignment="0" applyProtection="0"/>
    <xf numFmtId="0" fontId="23" fillId="0" borderId="23" applyNumberFormat="0" applyFill="0" applyAlignment="0" applyProtection="0"/>
    <xf numFmtId="0" fontId="1" fillId="13" borderId="29" applyNumberFormat="0" applyFont="0" applyAlignment="0" applyProtection="0"/>
  </cellStyleXfs>
  <cellXfs count="116">
    <xf numFmtId="0" fontId="0" fillId="2" borderId="0" xfId="0"/>
    <xf numFmtId="0" fontId="8" fillId="2" borderId="0" xfId="0" applyFont="1"/>
    <xf numFmtId="0" fontId="9" fillId="2" borderId="0" xfId="0" applyFont="1"/>
    <xf numFmtId="0" fontId="9" fillId="2" borderId="0" xfId="0" applyFont="1" applyBorder="1"/>
    <xf numFmtId="0" fontId="9" fillId="0" borderId="0" xfId="2" applyFont="1"/>
    <xf numFmtId="0" fontId="9" fillId="4" borderId="3" xfId="2" applyFont="1" applyFill="1" applyBorder="1"/>
    <xf numFmtId="0" fontId="9" fillId="4" borderId="0" xfId="2" applyFont="1" applyFill="1"/>
    <xf numFmtId="0" fontId="11" fillId="2" borderId="0" xfId="0" applyFont="1"/>
    <xf numFmtId="14" fontId="9" fillId="4" borderId="0" xfId="0" applyNumberFormat="1" applyFont="1" applyFill="1" applyBorder="1"/>
    <xf numFmtId="0" fontId="9" fillId="4" borderId="0" xfId="0" applyFont="1" applyFill="1" applyBorder="1"/>
    <xf numFmtId="0" fontId="11" fillId="4" borderId="0" xfId="0" applyFont="1" applyFill="1" applyBorder="1"/>
    <xf numFmtId="0" fontId="9" fillId="4" borderId="1" xfId="0" applyFont="1" applyFill="1" applyBorder="1"/>
    <xf numFmtId="0" fontId="12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4" borderId="0" xfId="3" applyFont="1" applyFill="1" applyBorder="1" applyAlignment="1"/>
    <xf numFmtId="14" fontId="15" fillId="2" borderId="0" xfId="0" applyNumberFormat="1" applyFont="1" applyBorder="1" applyAlignment="1">
      <alignment horizontal="left"/>
    </xf>
    <xf numFmtId="0" fontId="9" fillId="4" borderId="3" xfId="0" applyFont="1" applyFill="1" applyBorder="1"/>
    <xf numFmtId="0" fontId="14" fillId="4" borderId="0" xfId="2" applyFont="1" applyFill="1" applyAlignment="1">
      <alignment horizontal="center" vertical="top"/>
    </xf>
    <xf numFmtId="0" fontId="14" fillId="4" borderId="0" xfId="2" applyFont="1" applyFill="1" applyAlignment="1">
      <alignment vertical="top"/>
    </xf>
    <xf numFmtId="0" fontId="14" fillId="4" borderId="0" xfId="2" applyFont="1" applyFill="1" applyAlignment="1">
      <alignment horizontal="center"/>
    </xf>
    <xf numFmtId="0" fontId="14" fillId="4" borderId="0" xfId="2" applyFont="1" applyFill="1"/>
    <xf numFmtId="0" fontId="11" fillId="4" borderId="0" xfId="2" applyFont="1" applyFill="1"/>
    <xf numFmtId="0" fontId="9" fillId="2" borderId="2" xfId="0" applyFont="1" applyBorder="1" applyAlignment="1">
      <alignment horizontal="left"/>
    </xf>
    <xf numFmtId="3" fontId="9" fillId="2" borderId="2" xfId="0" applyNumberFormat="1" applyFont="1" applyBorder="1" applyAlignment="1">
      <alignment horizontal="right"/>
    </xf>
    <xf numFmtId="0" fontId="9" fillId="2" borderId="2" xfId="0" applyFont="1" applyBorder="1" applyAlignment="1">
      <alignment horizontal="right"/>
    </xf>
    <xf numFmtId="14" fontId="9" fillId="2" borderId="0" xfId="0" applyNumberFormat="1" applyFont="1" applyBorder="1" applyAlignment="1">
      <alignment horizontal="left"/>
    </xf>
    <xf numFmtId="164" fontId="16" fillId="5" borderId="6" xfId="4" applyNumberFormat="1" applyFont="1" applyBorder="1">
      <protection locked="0"/>
    </xf>
    <xf numFmtId="164" fontId="16" fillId="5" borderId="0" xfId="4" applyNumberFormat="1" applyFont="1" applyBorder="1">
      <protection locked="0"/>
    </xf>
    <xf numFmtId="0" fontId="9" fillId="2" borderId="0" xfId="2" applyFont="1" applyFill="1"/>
    <xf numFmtId="14" fontId="9" fillId="2" borderId="5" xfId="0" applyNumberFormat="1" applyFont="1" applyBorder="1" applyAlignment="1">
      <alignment horizontal="left"/>
    </xf>
    <xf numFmtId="0" fontId="17" fillId="2" borderId="0" xfId="5" applyFont="1"/>
    <xf numFmtId="0" fontId="9" fillId="2" borderId="2" xfId="0" applyFont="1" applyBorder="1"/>
    <xf numFmtId="0" fontId="9" fillId="2" borderId="6" xfId="0" applyFont="1" applyBorder="1"/>
    <xf numFmtId="14" fontId="9" fillId="2" borderId="0" xfId="0" applyNumberFormat="1" applyFont="1" applyBorder="1" applyAlignment="1">
      <alignment vertical="top"/>
    </xf>
    <xf numFmtId="14" fontId="9" fillId="2" borderId="5" xfId="0" applyNumberFormat="1" applyFont="1" applyBorder="1" applyAlignment="1">
      <alignment vertical="top"/>
    </xf>
    <xf numFmtId="0" fontId="9" fillId="2" borderId="5" xfId="0" applyFont="1" applyBorder="1"/>
    <xf numFmtId="0" fontId="9" fillId="4" borderId="0" xfId="2" applyFont="1" applyFill="1" applyAlignment="1">
      <alignment vertical="top"/>
    </xf>
    <xf numFmtId="0" fontId="9" fillId="2" borderId="6" xfId="0" applyFont="1" applyBorder="1" applyAlignment="1">
      <alignment horizontal="left"/>
    </xf>
    <xf numFmtId="0" fontId="11" fillId="4" borderId="0" xfId="2" applyFont="1" applyFill="1" applyAlignment="1">
      <alignment vertical="top"/>
    </xf>
    <xf numFmtId="0" fontId="9" fillId="0" borderId="5" xfId="2" applyFont="1" applyBorder="1"/>
    <xf numFmtId="14" fontId="9" fillId="2" borderId="6" xfId="0" applyNumberFormat="1" applyFont="1" applyBorder="1" applyAlignment="1">
      <alignment horizontal="left"/>
    </xf>
    <xf numFmtId="3" fontId="9" fillId="4" borderId="0" xfId="0" applyNumberFormat="1" applyFont="1" applyFill="1" applyBorder="1"/>
    <xf numFmtId="164" fontId="9" fillId="0" borderId="0" xfId="2" applyNumberFormat="1" applyFont="1"/>
    <xf numFmtId="164" fontId="11" fillId="0" borderId="0" xfId="2" applyNumberFormat="1" applyFont="1"/>
    <xf numFmtId="164" fontId="18" fillId="0" borderId="0" xfId="2" applyNumberFormat="1" applyFont="1"/>
    <xf numFmtId="9" fontId="9" fillId="4" borderId="0" xfId="1" applyFont="1" applyFill="1"/>
    <xf numFmtId="14" fontId="9" fillId="2" borderId="4" xfId="0" applyNumberFormat="1" applyFont="1" applyBorder="1" applyAlignment="1">
      <alignment horizontal="left"/>
    </xf>
    <xf numFmtId="164" fontId="9" fillId="0" borderId="4" xfId="2" applyNumberFormat="1" applyFont="1" applyBorder="1"/>
    <xf numFmtId="164" fontId="11" fillId="0" borderId="4" xfId="2" applyNumberFormat="1" applyFont="1" applyBorder="1"/>
    <xf numFmtId="3" fontId="14" fillId="4" borderId="0" xfId="0" applyNumberFormat="1" applyFont="1" applyFill="1" applyBorder="1"/>
    <xf numFmtId="0" fontId="9" fillId="4" borderId="1" xfId="2" applyFont="1" applyFill="1" applyBorder="1"/>
    <xf numFmtId="0" fontId="9" fillId="2" borderId="2" xfId="0" applyFont="1" applyBorder="1" applyAlignment="1">
      <alignment vertical="center" wrapText="1"/>
    </xf>
    <xf numFmtId="0" fontId="11" fillId="4" borderId="0" xfId="0" applyFont="1" applyFill="1" applyBorder="1" applyAlignment="1">
      <alignment horizontal="right" vertical="center"/>
    </xf>
    <xf numFmtId="0" fontId="16" fillId="5" borderId="6" xfId="4" applyFont="1" applyBorder="1">
      <protection locked="0"/>
    </xf>
    <xf numFmtId="0" fontId="16" fillId="5" borderId="0" xfId="4" applyFont="1" applyBorder="1">
      <protection locked="0"/>
    </xf>
    <xf numFmtId="0" fontId="16" fillId="5" borderId="5" xfId="4" applyFont="1" applyBorder="1">
      <protection locked="0"/>
    </xf>
    <xf numFmtId="164" fontId="16" fillId="5" borderId="5" xfId="4" applyNumberFormat="1" applyFont="1" applyBorder="1">
      <protection locked="0"/>
    </xf>
    <xf numFmtId="164" fontId="16" fillId="5" borderId="0" xfId="4" applyNumberFormat="1" applyFont="1">
      <protection locked="0"/>
    </xf>
    <xf numFmtId="0" fontId="9" fillId="2" borderId="2" xfId="0" applyFont="1" applyBorder="1" applyAlignment="1">
      <alignment horizontal="left" wrapText="1"/>
    </xf>
    <xf numFmtId="3" fontId="9" fillId="2" borderId="2" xfId="0" applyNumberFormat="1" applyFont="1" applyBorder="1" applyAlignment="1">
      <alignment horizontal="right" wrapText="1"/>
    </xf>
    <xf numFmtId="0" fontId="9" fillId="2" borderId="2" xfId="0" applyFont="1" applyBorder="1" applyAlignment="1">
      <alignment horizontal="right" wrapText="1"/>
    </xf>
    <xf numFmtId="0" fontId="4" fillId="0" borderId="0" xfId="2"/>
    <xf numFmtId="3" fontId="9" fillId="2" borderId="8" xfId="0" applyNumberFormat="1" applyFont="1" applyBorder="1" applyAlignment="1">
      <alignment horizontal="right" wrapText="1"/>
    </xf>
    <xf numFmtId="3" fontId="9" fillId="2" borderId="11" xfId="0" applyNumberFormat="1" applyFont="1" applyBorder="1" applyAlignment="1">
      <alignment horizontal="right"/>
    </xf>
    <xf numFmtId="0" fontId="4" fillId="0" borderId="12" xfId="2" applyBorder="1"/>
    <xf numFmtId="0" fontId="4" fillId="0" borderId="16" xfId="2" applyBorder="1"/>
    <xf numFmtId="168" fontId="16" fillId="5" borderId="0" xfId="4" applyNumberFormat="1" applyFont="1">
      <protection locked="0"/>
    </xf>
    <xf numFmtId="167" fontId="16" fillId="5" borderId="0" xfId="4" applyNumberFormat="1" applyFont="1" applyBorder="1">
      <protection locked="0"/>
    </xf>
    <xf numFmtId="168" fontId="16" fillId="5" borderId="0" xfId="4" applyNumberFormat="1" applyFont="1" applyBorder="1">
      <protection locked="0"/>
    </xf>
    <xf numFmtId="14" fontId="9" fillId="2" borderId="18" xfId="0" applyNumberFormat="1" applyFont="1" applyBorder="1" applyAlignment="1">
      <alignment horizontal="left"/>
    </xf>
    <xf numFmtId="168" fontId="16" fillId="5" borderId="18" xfId="4" applyNumberFormat="1" applyFont="1" applyBorder="1">
      <protection locked="0"/>
    </xf>
    <xf numFmtId="167" fontId="16" fillId="5" borderId="18" xfId="4" applyNumberFormat="1" applyFont="1" applyBorder="1">
      <protection locked="0"/>
    </xf>
    <xf numFmtId="165" fontId="9" fillId="0" borderId="0" xfId="2" applyNumberFormat="1" applyFont="1"/>
    <xf numFmtId="165" fontId="9" fillId="0" borderId="18" xfId="2" applyNumberFormat="1" applyFont="1" applyBorder="1"/>
    <xf numFmtId="165" fontId="9" fillId="0" borderId="12" xfId="2" applyNumberFormat="1" applyFont="1" applyBorder="1"/>
    <xf numFmtId="165" fontId="9" fillId="0" borderId="5" xfId="2" applyNumberFormat="1" applyFont="1" applyBorder="1"/>
    <xf numFmtId="165" fontId="9" fillId="0" borderId="13" xfId="2" applyNumberFormat="1" applyFont="1" applyBorder="1"/>
    <xf numFmtId="14" fontId="19" fillId="6" borderId="2" xfId="0" applyNumberFormat="1" applyFont="1" applyFill="1" applyBorder="1" applyAlignment="1">
      <alignment horizontal="left" vertical="center"/>
    </xf>
    <xf numFmtId="0" fontId="19" fillId="6" borderId="2" xfId="2" applyFont="1" applyFill="1" applyBorder="1" applyAlignment="1">
      <alignment vertical="center"/>
    </xf>
    <xf numFmtId="165" fontId="16" fillId="5" borderId="7" xfId="4" applyNumberFormat="1" applyFont="1" applyBorder="1">
      <protection locked="0"/>
    </xf>
    <xf numFmtId="164" fontId="16" fillId="5" borderId="14" xfId="4" applyNumberFormat="1" applyFont="1" applyBorder="1">
      <protection locked="0"/>
    </xf>
    <xf numFmtId="14" fontId="9" fillId="2" borderId="2" xfId="0" applyNumberFormat="1" applyFont="1" applyBorder="1" applyAlignment="1"/>
    <xf numFmtId="166" fontId="16" fillId="5" borderId="6" xfId="4" applyNumberFormat="1" applyFont="1" applyBorder="1">
      <protection locked="0"/>
    </xf>
    <xf numFmtId="166" fontId="16" fillId="5" borderId="0" xfId="4" applyNumberFormat="1" applyFont="1" applyBorder="1">
      <protection locked="0"/>
    </xf>
    <xf numFmtId="166" fontId="16" fillId="5" borderId="5" xfId="4" applyNumberFormat="1" applyFont="1" applyBorder="1">
      <protection locked="0"/>
    </xf>
    <xf numFmtId="168" fontId="16" fillId="5" borderId="9" xfId="4" applyNumberFormat="1" applyFont="1" applyBorder="1">
      <protection locked="0"/>
    </xf>
    <xf numFmtId="168" fontId="16" fillId="5" borderId="19" xfId="4" applyNumberFormat="1" applyFont="1" applyBorder="1">
      <protection locked="0"/>
    </xf>
    <xf numFmtId="168" fontId="9" fillId="0" borderId="0" xfId="2" applyNumberFormat="1" applyFont="1"/>
    <xf numFmtId="168" fontId="9" fillId="0" borderId="5" xfId="2" applyNumberFormat="1" applyFont="1" applyBorder="1"/>
    <xf numFmtId="167" fontId="9" fillId="0" borderId="5" xfId="2" applyNumberFormat="1" applyFont="1" applyBorder="1"/>
    <xf numFmtId="0" fontId="20" fillId="4" borderId="0" xfId="2" applyFont="1" applyFill="1"/>
    <xf numFmtId="3" fontId="9" fillId="2" borderId="2" xfId="0" applyNumberFormat="1" applyFont="1" applyBorder="1" applyAlignment="1">
      <alignment horizontal="right" vertical="center" wrapText="1"/>
    </xf>
    <xf numFmtId="3" fontId="11" fillId="2" borderId="2" xfId="0" applyNumberFormat="1" applyFont="1" applyBorder="1" applyAlignment="1">
      <alignment horizontal="right" vertical="center" wrapText="1"/>
    </xf>
    <xf numFmtId="0" fontId="9" fillId="4" borderId="0" xfId="2" applyFont="1" applyFill="1" applyAlignment="1">
      <alignment horizontal="left" indent="1"/>
    </xf>
    <xf numFmtId="0" fontId="9" fillId="2" borderId="0" xfId="0" applyFont="1" applyBorder="1" applyAlignment="1">
      <alignment horizontal="right" wrapText="1"/>
    </xf>
    <xf numFmtId="3" fontId="9" fillId="2" borderId="15" xfId="0" applyNumberFormat="1" applyFont="1" applyBorder="1" applyAlignment="1">
      <alignment horizontal="right" wrapText="1"/>
    </xf>
    <xf numFmtId="168" fontId="16" fillId="5" borderId="16" xfId="4" applyNumberFormat="1" applyFont="1" applyBorder="1">
      <protection locked="0"/>
    </xf>
    <xf numFmtId="168" fontId="16" fillId="5" borderId="20" xfId="4" applyNumberFormat="1" applyFont="1" applyBorder="1">
      <protection locked="0"/>
    </xf>
    <xf numFmtId="167" fontId="9" fillId="0" borderId="0" xfId="2" applyNumberFormat="1" applyFont="1"/>
    <xf numFmtId="168" fontId="9" fillId="0" borderId="21" xfId="2" applyNumberFormat="1" applyFont="1" applyBorder="1"/>
    <xf numFmtId="168" fontId="9" fillId="0" borderId="9" xfId="2" applyNumberFormat="1" applyFont="1" applyBorder="1"/>
    <xf numFmtId="168" fontId="9" fillId="0" borderId="10" xfId="2" applyNumberFormat="1" applyFont="1" applyBorder="1"/>
    <xf numFmtId="168" fontId="9" fillId="0" borderId="16" xfId="2" applyNumberFormat="1" applyFont="1" applyBorder="1"/>
    <xf numFmtId="168" fontId="9" fillId="0" borderId="17" xfId="2" applyNumberFormat="1" applyFont="1" applyBorder="1"/>
    <xf numFmtId="165" fontId="9" fillId="2" borderId="0" xfId="1" applyNumberFormat="1" applyFont="1" applyFill="1" applyBorder="1" applyAlignment="1">
      <alignment horizontal="right" wrapText="1"/>
    </xf>
    <xf numFmtId="165" fontId="9" fillId="2" borderId="12" xfId="1" applyNumberFormat="1" applyFont="1" applyFill="1" applyBorder="1" applyAlignment="1">
      <alignment horizontal="right"/>
    </xf>
    <xf numFmtId="166" fontId="9" fillId="0" borderId="0" xfId="2" applyNumberFormat="1" applyFont="1"/>
    <xf numFmtId="166" fontId="9" fillId="0" borderId="4" xfId="2" applyNumberFormat="1" applyFont="1" applyBorder="1"/>
    <xf numFmtId="166" fontId="16" fillId="5" borderId="0" xfId="4" applyNumberFormat="1" applyFont="1">
      <protection locked="0"/>
    </xf>
    <xf numFmtId="0" fontId="9" fillId="0" borderId="0" xfId="2" applyFont="1" applyBorder="1"/>
    <xf numFmtId="0" fontId="13" fillId="4" borderId="0" xfId="0" applyFont="1" applyFill="1" applyBorder="1" applyAlignment="1">
      <alignment vertical="center"/>
    </xf>
    <xf numFmtId="0" fontId="9" fillId="4" borderId="0" xfId="2" applyFont="1" applyFill="1" applyBorder="1"/>
    <xf numFmtId="0" fontId="9" fillId="4" borderId="0" xfId="2" applyFont="1" applyFill="1" applyBorder="1" applyAlignment="1">
      <alignment vertical="top"/>
    </xf>
    <xf numFmtId="0" fontId="10" fillId="4" borderId="0" xfId="0" applyFont="1" applyFill="1" applyAlignment="1">
      <alignment horizontal="left" vertical="center" indent="1"/>
    </xf>
    <xf numFmtId="0" fontId="14" fillId="4" borderId="0" xfId="3" applyFont="1" applyFill="1" applyBorder="1" applyAlignment="1">
      <alignment horizontal="left"/>
    </xf>
    <xf numFmtId="0" fontId="11" fillId="4" borderId="0" xfId="0" applyFont="1" applyFill="1" applyBorder="1" applyAlignment="1">
      <alignment horizontal="left" vertical="center" wrapText="1"/>
    </xf>
  </cellXfs>
  <cellStyles count="58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Advarselstekst" xfId="18" builtinId="11" customBuiltin="1"/>
    <cellStyle name="Background" xfId="2" xr:uid="{0BF9059A-E4BC-4AB1-82FE-6D14BE5F5656}"/>
    <cellStyle name="Beregning" xfId="15" builtinId="22" customBuiltin="1"/>
    <cellStyle name="Check box" xfId="45" xr:uid="{1061F104-6736-4478-9F32-204CCC8BD4B3}"/>
    <cellStyle name="Check box 2" xfId="50" xr:uid="{57280440-9507-4ABD-BB82-7F59203337F8}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eløbigt tal" xfId="46" xr:uid="{514F5F3A-20F7-4CD1-83F4-B6FD1EA9CCA0}"/>
    <cellStyle name="Forklarende tekst" xfId="19" builtinId="53" customBuiltin="1"/>
    <cellStyle name="God" xfId="10" builtinId="26" customBuiltin="1"/>
    <cellStyle name="Heading 1 2" xfId="55" xr:uid="{3C6803A4-AA34-4B71-B73D-E5299572FFB6}"/>
    <cellStyle name="Heading 1 3" xfId="47" xr:uid="{4173C3B2-D51A-4D5F-9F34-9A5904016E1B}"/>
    <cellStyle name="Heading 2 2" xfId="56" xr:uid="{9152F634-2EE9-40FA-A684-4EA232402A16}"/>
    <cellStyle name="Heading 2 3" xfId="48" xr:uid="{584EF497-FF76-4D4F-91B8-510C858C3052}"/>
    <cellStyle name="Input" xfId="13" builtinId="20" customBuiltin="1"/>
    <cellStyle name="InputCell" xfId="4" xr:uid="{1FDE3EBE-8B25-449B-B5FC-2AA9D8D7903E}"/>
    <cellStyle name="InputCell 3" xfId="49" xr:uid="{7792B31A-B66F-400C-88FE-9D53B68129F3}"/>
    <cellStyle name="Kontrollér celle" xfId="17" builtinId="23" customBuiltin="1"/>
    <cellStyle name="Link" xfId="5" builtinId="8" customBuiltin="1"/>
    <cellStyle name="Neutral" xfId="12" builtinId="28" customBuiltin="1"/>
    <cellStyle name="Normal" xfId="0" builtinId="0" customBuiltin="1"/>
    <cellStyle name="Normal 2" xfId="54" xr:uid="{A5B2F719-8159-46D6-95EA-D237FB37B774}"/>
    <cellStyle name="Normal 5" xfId="53" xr:uid="{4545E787-3748-40D4-B51F-D79708A26351}"/>
    <cellStyle name="Note 2" xfId="57" xr:uid="{E6F80A0C-B36A-4611-887F-6832E8C02F18}"/>
    <cellStyle name="Output" xfId="14" builtinId="21" customBuiltin="1"/>
    <cellStyle name="Overskrift 3" xfId="8" builtinId="18" customBuiltin="1"/>
    <cellStyle name="Overskrift 4" xfId="9" builtinId="19" customBuiltin="1"/>
    <cellStyle name="Percent 2" xfId="6" xr:uid="{5D4D9C65-BB87-412D-B43C-A26D6857AB8D}"/>
    <cellStyle name="Percent 3" xfId="51" xr:uid="{C025D553-E5A4-465F-B1E9-DAE21642B365}"/>
    <cellStyle name="Procent" xfId="1" builtinId="5"/>
    <cellStyle name="Procent 2" xfId="52" xr:uid="{A1604056-98DF-4A2D-B270-5BB132F9FABE}"/>
    <cellStyle name="Sammenkædet celle" xfId="16" builtinId="24" customBuiltin="1"/>
    <cellStyle name="Table Heading" xfId="3" xr:uid="{A5D33D45-3ED6-4A3B-9CF9-7B11253CCA9D}"/>
    <cellStyle name="Titel" xfId="7" builtinId="15" customBuiltin="1"/>
    <cellStyle name="Total" xfId="20" builtinId="25" customBuiltin="1"/>
    <cellStyle name="Ugyldig" xfId="11" builtinId="27" customBuiltin="1"/>
  </cellStyles>
  <dxfs count="2">
    <dxf>
      <font>
        <b/>
        <i val="0"/>
        <sz val="10"/>
        <color auto="1"/>
        <name val="Trebuchet MS"/>
        <scheme val="none"/>
      </font>
      <fill>
        <patternFill>
          <bgColor theme="0"/>
        </patternFill>
      </fill>
      <border>
        <bottom style="thin">
          <color theme="4"/>
        </bottom>
        <vertical/>
        <horizontal/>
      </border>
    </dxf>
    <dxf>
      <font>
        <b val="0"/>
        <i val="0"/>
        <strike val="0"/>
        <sz val="10"/>
        <color auto="1"/>
        <name val="Trebuchet MS"/>
        <scheme val="none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2" defaultTableStyle="TableStyleMedium2" defaultPivotStyle="PivotStyleLight16">
    <tableStyle name="Invisible" pivot="0" table="0" count="0" xr9:uid="{75253317-A9E3-4F4A-AAF8-7CA88F51BBCE}"/>
    <tableStyle name="IP slicer" pivot="0" table="0" count="2" xr9:uid="{58E96E00-B73F-4D9D-A791-DB9D43B367D4}">
      <tableStyleElement type="wholeTable" dxfId="1"/>
      <tableStyleElement type="headerRow" dxfId="0"/>
    </tableStyle>
  </tableStyles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5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13" width="16.33203125" style="4" customWidth="1"/>
    <col min="14" max="14" width="8.33203125" style="4" customWidth="1"/>
    <col min="15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13" t="s">
        <v>0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</row>
    <row r="3" spans="1:20" ht="14.25" customHeight="1">
      <c r="A3" s="2"/>
      <c r="B3" s="2"/>
      <c r="C3" s="3"/>
      <c r="D3" s="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</row>
    <row r="4" spans="1:20" ht="35.1" customHeight="1">
      <c r="A4" s="2"/>
      <c r="B4" s="2"/>
      <c r="C4" s="3"/>
      <c r="D4" s="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4" t="s">
        <v>6</v>
      </c>
      <c r="G11" s="114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 t="s">
        <v>48</v>
      </c>
      <c r="L19" s="91"/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44805</v>
      </c>
      <c r="G20" s="42">
        <f>INDEX('Omkostningsindeks og vægte'!G$20:G$271,MATCH($F20,'Omkostningsindeks og vægte'!$F$20:$F$271,0))</f>
        <v>112.5</v>
      </c>
      <c r="H20" s="42">
        <f>INDEX('Omkostningsindeks og vægte'!H$20:H$271,MATCH($F20,'Omkostningsindeks og vægte'!$F$20:$F$271,0))</f>
        <v>114.9</v>
      </c>
      <c r="I20" s="42">
        <f>INDEX('Omkostningsindeks og vægte'!I$20:I$271,MATCH($F20,'Omkostningsindeks og vægte'!$F$20:$F$271,0))</f>
        <v>108.4</v>
      </c>
      <c r="J20" s="106">
        <f>INDEX('Omkostningsindeks og vægte'!J$20:J$271,MATCH($F20,'Omkostningsindeks og vægte'!$F$20:$F$271,0))</f>
        <v>0.28050000000000003</v>
      </c>
      <c r="K20" s="42">
        <f>INDEX('Omkostningsindeks og vægte'!K$20:K$271,MATCH($F20,'Omkostningsindeks og vægte'!$F$20:$F$271,0))</f>
        <v>172.1</v>
      </c>
      <c r="L20" s="42"/>
      <c r="M20" s="43">
        <f>INDEX('Omkostningsindeks og vægte'!M$20:M$271,MATCH($F20,'Omkostningsindeks og vægte'!$F$20:$F$271,0))</f>
        <v>92.913871689999993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44835</v>
      </c>
      <c r="G21" s="42">
        <f>INDEX('Omkostningsindeks og vægte'!G$20:G$271,MATCH($F21,'Omkostningsindeks og vægte'!$F$20:$F$271,0))</f>
        <v>115.2</v>
      </c>
      <c r="H21" s="42">
        <f>INDEX('Omkostningsindeks og vægte'!H$20:H$271,MATCH($F21,'Omkostningsindeks og vægte'!$F$20:$F$271,0))</f>
        <v>114.9</v>
      </c>
      <c r="I21" s="42">
        <f>INDEX('Omkostningsindeks og vægte'!I$20:I$271,MATCH($F21,'Omkostningsindeks og vægte'!$F$20:$F$271,0))</f>
        <v>109.1</v>
      </c>
      <c r="J21" s="106">
        <f>INDEX('Omkostningsindeks og vægte'!J$20:J$271,MATCH($F21,'Omkostningsindeks og vægte'!$F$20:$F$271,0))</f>
        <v>0.6946</v>
      </c>
      <c r="K21" s="42">
        <f>INDEX('Omkostningsindeks og vægte'!K$20:K$271,MATCH($F21,'Omkostningsindeks og vægte'!$F$20:$F$271,0))</f>
        <v>159.80000000000001</v>
      </c>
      <c r="L21" s="42"/>
      <c r="M21" s="43">
        <f>INDEX('Omkostningsindeks og vægte'!M$20:M$271,MATCH($F21,'Omkostningsindeks og vægte'!$F$20:$F$271,0))</f>
        <v>93.743744250000006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44866</v>
      </c>
      <c r="G22" s="42">
        <f>INDEX('Omkostningsindeks og vægte'!G$20:G$271,MATCH($F22,'Omkostningsindeks og vægte'!$F$20:$F$271,0))</f>
        <v>115.2</v>
      </c>
      <c r="H22" s="42">
        <f>INDEX('Omkostningsindeks og vægte'!H$20:H$271,MATCH($F22,'Omkostningsindeks og vægte'!$F$20:$F$271,0))</f>
        <v>116.4</v>
      </c>
      <c r="I22" s="42">
        <f>INDEX('Omkostningsindeks og vægte'!I$20:I$271,MATCH($F22,'Omkostningsindeks og vægte'!$F$20:$F$271,0))</f>
        <v>109.2</v>
      </c>
      <c r="J22" s="106">
        <f>INDEX('Omkostningsindeks og vægte'!J$20:J$271,MATCH($F22,'Omkostningsindeks og vægte'!$F$20:$F$271,0))</f>
        <v>1.3448</v>
      </c>
      <c r="K22" s="42">
        <f>INDEX('Omkostningsindeks og vægte'!K$20:K$271,MATCH($F22,'Omkostningsindeks og vægte'!$F$20:$F$271,0))</f>
        <v>160.9</v>
      </c>
      <c r="L22" s="42"/>
      <c r="M22" s="43">
        <f>INDEX('Omkostningsindeks og vægte'!M$20:M$271,MATCH($F22,'Omkostningsindeks og vægte'!$F$20:$F$271,0))</f>
        <v>94.285406379999998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44896</v>
      </c>
      <c r="G23" s="42">
        <f>INDEX('Omkostningsindeks og vægte'!G$20:G$271,MATCH($F23,'Omkostningsindeks og vægte'!$F$20:$F$271,0))</f>
        <v>115.2</v>
      </c>
      <c r="H23" s="42">
        <f>INDEX('Omkostningsindeks og vægte'!H$20:H$271,MATCH($F23,'Omkostningsindeks og vægte'!$F$20:$F$271,0))</f>
        <v>117.6</v>
      </c>
      <c r="I23" s="42">
        <f>INDEX('Omkostningsindeks og vægte'!I$20:I$271,MATCH($F23,'Omkostningsindeks og vægte'!$F$20:$F$271,0))</f>
        <v>111.1</v>
      </c>
      <c r="J23" s="106">
        <f>INDEX('Omkostningsindeks og vægte'!J$20:J$271,MATCH($F23,'Omkostningsindeks og vægte'!$F$20:$F$271,0))</f>
        <v>1.8012999999999999</v>
      </c>
      <c r="K23" s="42">
        <f>INDEX('Omkostningsindeks og vægte'!K$20:K$271,MATCH($F23,'Omkostningsindeks og vægte'!$F$20:$F$271,0))</f>
        <v>174.6</v>
      </c>
      <c r="L23" s="42"/>
      <c r="M23" s="43">
        <f>INDEX('Omkostningsindeks og vægte'!M$20:M$271,MATCH($F23,'Omkostningsindeks og vægte'!$F$20:$F$271,0))</f>
        <v>95.876214219999994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44927</v>
      </c>
      <c r="G24" s="42">
        <f>INDEX('Omkostningsindeks og vægte'!G$20:G$271,MATCH($F24,'Omkostningsindeks og vægte'!$F$20:$F$271,0))</f>
        <v>113.9</v>
      </c>
      <c r="H24" s="42">
        <f>INDEX('Omkostningsindeks og vægte'!H$20:H$271,MATCH($F24,'Omkostningsindeks og vægte'!$F$20:$F$271,0))</f>
        <v>116.6</v>
      </c>
      <c r="I24" s="42">
        <f>INDEX('Omkostningsindeks og vægte'!I$20:I$271,MATCH($F24,'Omkostningsindeks og vægte'!$F$20:$F$271,0))</f>
        <v>111.4</v>
      </c>
      <c r="J24" s="106">
        <f>INDEX('Omkostningsindeks og vægte'!J$20:J$271,MATCH($F24,'Omkostningsindeks og vægte'!$F$20:$F$271,0))</f>
        <v>2.0905999999999998</v>
      </c>
      <c r="K24" s="42">
        <f>INDEX('Omkostningsindeks og vægte'!K$20:K$271,MATCH($F24,'Omkostningsindeks og vægte'!$F$20:$F$271,0))</f>
        <v>161.30000000000001</v>
      </c>
      <c r="L24" s="42"/>
      <c r="M24" s="43">
        <f>INDEX('Omkostningsindeks og vægte'!M$20:M$271,MATCH($F24,'Omkostningsindeks og vægte'!$F$20:$F$271,0))</f>
        <v>94.346591259999997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44958</v>
      </c>
      <c r="G25" s="42">
        <f>INDEX('Omkostningsindeks og vægte'!G$20:G$271,MATCH($F25,'Omkostningsindeks og vægte'!$F$20:$F$271,0))</f>
        <v>113.9</v>
      </c>
      <c r="H25" s="42">
        <f>INDEX('Omkostningsindeks og vægte'!H$20:H$271,MATCH($F25,'Omkostningsindeks og vægte'!$F$20:$F$271,0))</f>
        <v>115.9</v>
      </c>
      <c r="I25" s="42">
        <f>INDEX('Omkostningsindeks og vægte'!I$20:I$271,MATCH($F25,'Omkostningsindeks og vægte'!$F$20:$F$271,0))</f>
        <v>111.5</v>
      </c>
      <c r="J25" s="106">
        <f>INDEX('Omkostningsindeks og vægte'!J$20:J$271,MATCH($F25,'Omkostningsindeks og vægte'!$F$20:$F$271,0))</f>
        <v>2.3325</v>
      </c>
      <c r="K25" s="42">
        <f>INDEX('Omkostningsindeks og vægte'!K$20:K$271,MATCH($F25,'Omkostningsindeks og vægte'!$F$20:$F$271,0))</f>
        <v>144.69999999999999</v>
      </c>
      <c r="L25" s="42"/>
      <c r="M25" s="43">
        <f>INDEX('Omkostningsindeks og vægte'!M$20:M$271,MATCH($F25,'Omkostningsindeks og vægte'!$F$20:$F$271,0))</f>
        <v>93.220310510000004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44986</v>
      </c>
      <c r="G26" s="42">
        <f>INDEX('Omkostningsindeks og vægte'!G$20:G$271,MATCH($F26,'Omkostningsindeks og vægte'!$F$20:$F$271,0))</f>
        <v>113.9</v>
      </c>
      <c r="H26" s="42">
        <f>INDEX('Omkostningsindeks og vægte'!H$20:H$271,MATCH($F26,'Omkostningsindeks og vægte'!$F$20:$F$271,0))</f>
        <v>116.4</v>
      </c>
      <c r="I26" s="42">
        <f>INDEX('Omkostningsindeks og vægte'!I$20:I$271,MATCH($F26,'Omkostningsindeks og vægte'!$F$20:$F$271,0))</f>
        <v>113</v>
      </c>
      <c r="J26" s="106">
        <f>INDEX('Omkostningsindeks og vægte'!J$20:J$271,MATCH($F26,'Omkostningsindeks og vægte'!$F$20:$F$271,0))</f>
        <v>2.6196999999999999</v>
      </c>
      <c r="K26" s="42">
        <f>INDEX('Omkostningsindeks og vægte'!K$20:K$271,MATCH($F26,'Omkostningsindeks og vægte'!$F$20:$F$271,0))</f>
        <v>150.80000000000001</v>
      </c>
      <c r="L26" s="42"/>
      <c r="M26" s="43">
        <f>INDEX('Omkostningsindeks og vægte'!M$20:M$271,MATCH($F26,'Omkostningsindeks og vægte'!$F$20:$F$271,0))</f>
        <v>94.059454889999998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45017</v>
      </c>
      <c r="G27" s="42">
        <f>INDEX('Omkostningsindeks og vægte'!G$20:G$271,MATCH($F27,'Omkostningsindeks og vægte'!$F$20:$F$271,0))</f>
        <v>115.5</v>
      </c>
      <c r="H27" s="42">
        <f>INDEX('Omkostningsindeks og vægte'!H$20:H$271,MATCH($F27,'Omkostningsindeks og vægte'!$F$20:$F$271,0))</f>
        <v>117.5</v>
      </c>
      <c r="I27" s="42">
        <f>INDEX('Omkostningsindeks og vægte'!I$20:I$271,MATCH($F27,'Omkostningsindeks og vægte'!$F$20:$F$271,0))</f>
        <v>112.7</v>
      </c>
      <c r="J27" s="106">
        <f>INDEX('Omkostningsindeks og vægte'!J$20:J$271,MATCH($F27,'Omkostningsindeks og vægte'!$F$20:$F$271,0))</f>
        <v>2.8557000000000001</v>
      </c>
      <c r="K27" s="42">
        <f>INDEX('Omkostningsindeks og vægte'!K$20:K$271,MATCH($F27,'Omkostningsindeks og vægte'!$F$20:$F$271,0))</f>
        <v>144.30000000000001</v>
      </c>
      <c r="L27" s="42"/>
      <c r="M27" s="43">
        <f>INDEX('Omkostningsindeks og vægte'!M$20:M$271,MATCH($F27,'Omkostningsindeks og vægte'!$F$20:$F$271,0))</f>
        <v>94.572502869999994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45047</v>
      </c>
      <c r="G28" s="42">
        <f>INDEX('Omkostningsindeks og vægte'!G$20:G$271,MATCH($F28,'Omkostningsindeks og vægte'!$F$20:$F$271,0))</f>
        <v>115.5</v>
      </c>
      <c r="H28" s="42">
        <f>INDEX('Omkostningsindeks og vægte'!H$20:H$271,MATCH($F28,'Omkostningsindeks og vægte'!$F$20:$F$271,0))</f>
        <v>117.3</v>
      </c>
      <c r="I28" s="42">
        <f>INDEX('Omkostningsindeks og vægte'!I$20:I$271,MATCH($F28,'Omkostningsindeks og vægte'!$F$20:$F$271,0))</f>
        <v>113.2</v>
      </c>
      <c r="J28" s="106">
        <f>INDEX('Omkostningsindeks og vægte'!J$20:J$271,MATCH($F28,'Omkostningsindeks og vægte'!$F$20:$F$271,0))</f>
        <v>3.0728</v>
      </c>
      <c r="K28" s="42">
        <f>INDEX('Omkostningsindeks og vægte'!K$20:K$271,MATCH($F28,'Omkostningsindeks og vægte'!$F$20:$F$271,0))</f>
        <v>141.1</v>
      </c>
      <c r="L28" s="42"/>
      <c r="M28" s="43">
        <f>INDEX('Omkostningsindeks og vægte'!M$20:M$271,MATCH($F28,'Omkostningsindeks og vægte'!$F$20:$F$271,0))</f>
        <v>94.509946920000004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45078</v>
      </c>
      <c r="G29" s="42">
        <f>INDEX('Omkostningsindeks og vægte'!G$20:G$271,MATCH($F29,'Omkostningsindeks og vægte'!$F$20:$F$271,0))</f>
        <v>115.5</v>
      </c>
      <c r="H29" s="42">
        <f>INDEX('Omkostningsindeks og vægte'!H$20:H$271,MATCH($F29,'Omkostningsindeks og vægte'!$F$20:$F$271,0))</f>
        <v>117.6</v>
      </c>
      <c r="I29" s="42">
        <f>INDEX('Omkostningsindeks og vægte'!I$20:I$271,MATCH($F29,'Omkostningsindeks og vægte'!$F$20:$F$271,0))</f>
        <v>113.3</v>
      </c>
      <c r="J29" s="106">
        <f>INDEX('Omkostningsindeks og vægte'!J$20:J$271,MATCH($F29,'Omkostningsindeks og vægte'!$F$20:$F$271,0))</f>
        <v>3.2816000000000001</v>
      </c>
      <c r="K29" s="42">
        <f>INDEX('Omkostningsindeks og vægte'!K$20:K$271,MATCH($F29,'Omkostningsindeks og vægte'!$F$20:$F$271,0))</f>
        <v>135.6</v>
      </c>
      <c r="L29" s="42"/>
      <c r="M29" s="43">
        <f>INDEX('Omkostningsindeks og vægte'!M$20:M$271,MATCH($F29,'Omkostningsindeks og vægte'!$F$20:$F$271,0))</f>
        <v>94.247158080000005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45108</v>
      </c>
      <c r="G30" s="42">
        <f>INDEX('Omkostningsindeks og vægte'!G$20:G$271,MATCH($F30,'Omkostningsindeks og vægte'!$F$20:$F$271,0))</f>
        <v>116.5</v>
      </c>
      <c r="H30" s="42">
        <f>INDEX('Omkostningsindeks og vægte'!H$20:H$271,MATCH($F30,'Omkostningsindeks og vægte'!$F$20:$F$271,0))</f>
        <v>116</v>
      </c>
      <c r="I30" s="42">
        <f>INDEX('Omkostningsindeks og vægte'!I$20:I$271,MATCH($F30,'Omkostningsindeks og vægte'!$F$20:$F$271,0))</f>
        <v>113</v>
      </c>
      <c r="J30" s="106">
        <f>INDEX('Omkostningsindeks og vægte'!J$20:J$271,MATCH($F30,'Omkostningsindeks og vægte'!$F$20:$F$271,0))</f>
        <v>3.3961000000000001</v>
      </c>
      <c r="K30" s="42">
        <f>INDEX('Omkostningsindeks og vægte'!K$20:K$271,MATCH($F30,'Omkostningsindeks og vægte'!$F$20:$F$271,0))</f>
        <v>127.9</v>
      </c>
      <c r="L30" s="42"/>
      <c r="M30" s="43">
        <f>INDEX('Omkostningsindeks og vægte'!M$20:M$271,MATCH($F30,'Omkostningsindeks og vægte'!$F$20:$F$271,0))</f>
        <v>94.135559790000002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45139</v>
      </c>
      <c r="G31" s="42">
        <f>INDEX('Omkostningsindeks og vægte'!G$20:G$271,MATCH($F31,'Omkostningsindeks og vægte'!$F$20:$F$271,0))</f>
        <v>116.5</v>
      </c>
      <c r="H31" s="42">
        <f>INDEX('Omkostningsindeks og vægte'!H$20:H$271,MATCH($F31,'Omkostningsindeks og vægte'!$F$20:$F$271,0))</f>
        <v>116.4</v>
      </c>
      <c r="I31" s="42">
        <f>INDEX('Omkostningsindeks og vægte'!I$20:I$271,MATCH($F31,'Omkostningsindeks og vægte'!$F$20:$F$271,0))</f>
        <v>113.6</v>
      </c>
      <c r="J31" s="106">
        <f>INDEX('Omkostningsindeks og vægte'!J$20:J$271,MATCH($F31,'Omkostningsindeks og vægte'!$F$20:$F$271,0))</f>
        <v>3.5623999999999998</v>
      </c>
      <c r="K31" s="42">
        <f>INDEX('Omkostningsindeks og vægte'!K$20:K$271,MATCH($F31,'Omkostningsindeks og vægte'!$F$20:$F$271,0))</f>
        <v>131</v>
      </c>
      <c r="L31" s="42"/>
      <c r="M31" s="43">
        <f>INDEX('Omkostningsindeks og vægte'!M$20:M$271,MATCH($F31,'Omkostningsindeks og vægte'!$F$20:$F$271,0))</f>
        <v>94.560213340000004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45170</v>
      </c>
      <c r="G32" s="42">
        <f>INDEX('Omkostningsindeks og vægte'!G$20:G$271,MATCH($F32,'Omkostningsindeks og vægte'!$F$20:$F$271,0))</f>
        <v>116.5</v>
      </c>
      <c r="H32" s="42">
        <f>INDEX('Omkostningsindeks og vægte'!H$20:H$271,MATCH($F32,'Omkostningsindeks og vægte'!$F$20:$F$271,0))</f>
        <v>118.5</v>
      </c>
      <c r="I32" s="42">
        <f>INDEX('Omkostningsindeks og vægte'!I$20:I$271,MATCH($F32,'Omkostningsindeks og vægte'!$F$20:$F$271,0))</f>
        <v>114.8</v>
      </c>
      <c r="J32" s="106">
        <f>INDEX('Omkostningsindeks og vægte'!J$20:J$271,MATCH($F32,'Omkostningsindeks og vægte'!$F$20:$F$271,0))</f>
        <v>3.7208000000000001</v>
      </c>
      <c r="K32" s="42">
        <f>INDEX('Omkostningsindeks og vægte'!K$20:K$271,MATCH($F32,'Omkostningsindeks og vægte'!$F$20:$F$271,0))</f>
        <v>132.4</v>
      </c>
      <c r="L32" s="42"/>
      <c r="M32" s="43">
        <f>INDEX('Omkostningsindeks og vægte'!M$20:M$271,MATCH($F32,'Omkostningsindeks og vægte'!$F$20:$F$271,0))</f>
        <v>95.028320879999995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45200</v>
      </c>
      <c r="G33" s="42">
        <f>INDEX('Omkostningsindeks og vægte'!G$20:G$271,MATCH($F33,'Omkostningsindeks og vægte'!$F$20:$F$271,0))</f>
        <v>119.2</v>
      </c>
      <c r="H33" s="42">
        <f>INDEX('Omkostningsindeks og vægte'!H$20:H$271,MATCH($F33,'Omkostningsindeks og vægte'!$F$20:$F$271,0))</f>
        <v>117.7</v>
      </c>
      <c r="I33" s="42">
        <f>INDEX('Omkostningsindeks og vægte'!I$20:I$271,MATCH($F33,'Omkostningsindeks og vægte'!$F$20:$F$271,0))</f>
        <v>114.5</v>
      </c>
      <c r="J33" s="106">
        <f>INDEX('Omkostningsindeks og vægte'!J$20:J$271,MATCH($F33,'Omkostningsindeks og vægte'!$F$20:$F$271,0))</f>
        <v>3.8014000000000001</v>
      </c>
      <c r="K33" s="42">
        <f>INDEX('Omkostningsindeks og vægte'!K$20:K$271,MATCH($F33,'Omkostningsindeks og vægte'!$F$20:$F$271,0))</f>
        <v>145</v>
      </c>
      <c r="L33" s="42"/>
      <c r="M33" s="43">
        <f>INDEX('Omkostningsindeks og vægte'!M$20:M$271,MATCH($F33,'Omkostningsindeks og vægte'!$F$20:$F$271,0))</f>
        <v>97.348362690000002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45231</v>
      </c>
      <c r="G34" s="42">
        <f>INDEX('Omkostningsindeks og vægte'!G$20:G$271,MATCH($F34,'Omkostningsindeks og vægte'!$F$20:$F$271,0))</f>
        <v>119.2</v>
      </c>
      <c r="H34" s="42">
        <f>INDEX('Omkostningsindeks og vægte'!H$20:H$271,MATCH($F34,'Omkostningsindeks og vægte'!$F$20:$F$271,0))</f>
        <v>117.4</v>
      </c>
      <c r="I34" s="42">
        <f>INDEX('Omkostningsindeks og vægte'!I$20:I$271,MATCH($F34,'Omkostningsindeks og vægte'!$F$20:$F$271,0))</f>
        <v>114.2</v>
      </c>
      <c r="J34" s="106">
        <f>INDEX('Omkostningsindeks og vægte'!J$20:J$271,MATCH($F34,'Omkostningsindeks og vægte'!$F$20:$F$271,0))</f>
        <v>3.9102000000000001</v>
      </c>
      <c r="K34" s="42">
        <f>INDEX('Omkostningsindeks og vægte'!K$20:K$271,MATCH($F34,'Omkostningsindeks og vægte'!$F$20:$F$271,0))</f>
        <v>150.30000000000001</v>
      </c>
      <c r="L34" s="42"/>
      <c r="M34" s="43">
        <f>INDEX('Omkostningsindeks og vægte'!M$20:M$271,MATCH($F34,'Omkostningsindeks og vægte'!$F$20:$F$271,0))</f>
        <v>97.747028200000003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45261</v>
      </c>
      <c r="G35" s="42">
        <f>INDEX('Omkostningsindeks og vægte'!G$20:G$271,MATCH($F35,'Omkostningsindeks og vægte'!$F$20:$F$271,0))</f>
        <v>119.2</v>
      </c>
      <c r="H35" s="42">
        <f>INDEX('Omkostningsindeks og vægte'!H$20:H$271,MATCH($F35,'Omkostningsindeks og vægte'!$F$20:$F$271,0))</f>
        <v>117.7</v>
      </c>
      <c r="I35" s="42">
        <f>INDEX('Omkostningsindeks og vægte'!I$20:I$271,MATCH($F35,'Omkostningsindeks og vægte'!$F$20:$F$271,0))</f>
        <v>114.1</v>
      </c>
      <c r="J35" s="106">
        <f>INDEX('Omkostningsindeks og vægte'!J$20:J$271,MATCH($F35,'Omkostningsindeks og vægte'!$F$20:$F$271,0))</f>
        <v>3.9655</v>
      </c>
      <c r="K35" s="42">
        <f>INDEX('Omkostningsindeks og vægte'!K$20:K$271,MATCH($F35,'Omkostningsindeks og vægte'!$F$20:$F$271,0))</f>
        <v>149.30000000000001</v>
      </c>
      <c r="L35" s="42"/>
      <c r="M35" s="43">
        <f>INDEX('Omkostningsindeks og vægte'!M$20:M$271,MATCH($F35,'Omkostningsindeks og vægte'!$F$20:$F$271,0))</f>
        <v>97.707162659999995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45292</v>
      </c>
      <c r="G36" s="42">
        <f>INDEX('Omkostningsindeks og vægte'!G$20:G$271,MATCH($F36,'Omkostningsindeks og vægte'!$F$20:$F$271,0))</f>
        <v>119.5</v>
      </c>
      <c r="H36" s="42">
        <f>INDEX('Omkostningsindeks og vægte'!H$20:H$271,MATCH($F36,'Omkostningsindeks og vægte'!$F$20:$F$271,0))</f>
        <v>117.3</v>
      </c>
      <c r="I36" s="42">
        <f>INDEX('Omkostningsindeks og vægte'!I$20:I$271,MATCH($F36,'Omkostningsindeks og vægte'!$F$20:$F$271,0))</f>
        <v>113.8</v>
      </c>
      <c r="J36" s="106">
        <f>INDEX('Omkostningsindeks og vægte'!J$20:J$271,MATCH($F36,'Omkostningsindeks og vægte'!$F$20:$F$271,0))</f>
        <v>3.952</v>
      </c>
      <c r="K36" s="42">
        <f>INDEX('Omkostningsindeks og vægte'!K$20:K$271,MATCH($F36,'Omkostningsindeks og vægte'!$F$20:$F$271,0))</f>
        <v>139.80000000000001</v>
      </c>
      <c r="L36" s="42"/>
      <c r="M36" s="43">
        <f>INDEX('Omkostningsindeks og vægte'!M$20:M$271,MATCH($F36,'Omkostningsindeks og vægte'!$F$20:$F$271,0))</f>
        <v>97.088998586714155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45323</v>
      </c>
      <c r="G37" s="42">
        <f>INDEX('Omkostningsindeks og vægte'!G$20:G$271,MATCH($F37,'Omkostningsindeks og vægte'!$F$20:$F$271,0))</f>
        <v>119.5</v>
      </c>
      <c r="H37" s="42">
        <f>INDEX('Omkostningsindeks og vægte'!H$20:H$271,MATCH($F37,'Omkostningsindeks og vægte'!$F$20:$F$271,0))</f>
        <v>116.7</v>
      </c>
      <c r="I37" s="42">
        <f>INDEX('Omkostningsindeks og vægte'!I$20:I$271,MATCH($F37,'Omkostningsindeks og vægte'!$F$20:$F$271,0))</f>
        <v>113.6</v>
      </c>
      <c r="J37" s="106">
        <f>INDEX('Omkostningsindeks og vægte'!J$20:J$271,MATCH($F37,'Omkostningsindeks og vægte'!$F$20:$F$271,0))</f>
        <v>3.9068000000000001</v>
      </c>
      <c r="K37" s="42">
        <f>INDEX('Omkostningsindeks og vægte'!K$20:K$271,MATCH($F37,'Omkostningsindeks og vægte'!$F$20:$F$271,0))</f>
        <v>134.9</v>
      </c>
      <c r="L37" s="42"/>
      <c r="M37" s="43">
        <f>INDEX('Omkostningsindeks og vægte'!M$20:M$271,MATCH($F37,'Omkostningsindeks og vægte'!$F$20:$F$271,0))</f>
        <v>96.639284058589894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45352</v>
      </c>
      <c r="G38" s="42">
        <f>INDEX('Omkostningsindeks og vægte'!G$20:G$271,MATCH($F38,'Omkostningsindeks og vægte'!$F$20:$F$271,0))</f>
        <v>119.5</v>
      </c>
      <c r="H38" s="42">
        <f>INDEX('Omkostningsindeks og vægte'!H$20:H$271,MATCH($F38,'Omkostningsindeks og vægte'!$F$20:$F$271,0))</f>
        <v>117.8</v>
      </c>
      <c r="I38" s="42">
        <f>INDEX('Omkostningsindeks og vægte'!I$20:I$271,MATCH($F38,'Omkostningsindeks og vægte'!$F$20:$F$271,0))</f>
        <v>112.7</v>
      </c>
      <c r="J38" s="106">
        <f>INDEX('Omkostningsindeks og vægte'!J$20:J$271,MATCH($F38,'Omkostningsindeks og vægte'!$F$20:$F$271,0))</f>
        <v>3.8895</v>
      </c>
      <c r="K38" s="42">
        <f>INDEX('Omkostningsindeks og vægte'!K$20:K$271,MATCH($F38,'Omkostningsindeks og vægte'!$F$20:$F$271,0))</f>
        <v>141.30000000000001</v>
      </c>
      <c r="L38" s="42"/>
      <c r="M38" s="43">
        <f>INDEX('Omkostningsindeks og vægte'!M$20:M$271,MATCH($F38,'Omkostningsindeks og vægte'!$F$20:$F$271,0))</f>
        <v>97.049246942064599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45383</v>
      </c>
      <c r="G39" s="42">
        <f>INDEX('Omkostningsindeks og vægte'!G$20:G$271,MATCH($F39,'Omkostningsindeks og vægte'!$F$20:$F$271,0))</f>
        <v>120.8</v>
      </c>
      <c r="H39" s="42">
        <f>INDEX('Omkostningsindeks og vægte'!H$20:H$271,MATCH($F39,'Omkostningsindeks og vægte'!$F$20:$F$271,0))</f>
        <v>118.4</v>
      </c>
      <c r="I39" s="42">
        <f>INDEX('Omkostningsindeks og vægte'!I$20:I$271,MATCH($F39,'Omkostningsindeks og vægte'!$F$20:$F$271,0))</f>
        <v>112.9</v>
      </c>
      <c r="J39" s="106">
        <f>INDEX('Omkostningsindeks og vægte'!J$20:J$271,MATCH($F39,'Omkostningsindeks og vægte'!$F$20:$F$271,0))</f>
        <v>3.8778999999999999</v>
      </c>
      <c r="K39" s="42">
        <f>INDEX('Omkostningsindeks og vægte'!K$20:K$271,MATCH($F39,'Omkostningsindeks og vægte'!$F$20:$F$271,0))</f>
        <v>146.30000000000001</v>
      </c>
      <c r="L39" s="42"/>
      <c r="M39" s="43">
        <f>INDEX('Omkostningsindeks og vægte'!M$20:M$271,MATCH($F39,'Omkostningsindeks og vægte'!$F$20:$F$271,0))</f>
        <v>98.159448122614194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45413</v>
      </c>
      <c r="G40" s="42">
        <f>INDEX('Omkostningsindeks og vægte'!G$20:G$271,MATCH($F40,'Omkostningsindeks og vægte'!$F$20:$F$271,0))</f>
        <v>120.8</v>
      </c>
      <c r="H40" s="42">
        <f>INDEX('Omkostningsindeks og vægte'!H$20:H$271,MATCH($F40,'Omkostningsindeks og vægte'!$F$20:$F$271,0))</f>
        <v>118.4</v>
      </c>
      <c r="I40" s="42">
        <f>INDEX('Omkostningsindeks og vægte'!I$20:I$271,MATCH($F40,'Omkostningsindeks og vægte'!$F$20:$F$271,0))</f>
        <v>112.6</v>
      </c>
      <c r="J40" s="106">
        <f>INDEX('Omkostningsindeks og vægte'!J$20:J$271,MATCH($F40,'Omkostningsindeks og vægte'!$F$20:$F$271,0))</f>
        <v>3.8788</v>
      </c>
      <c r="K40" s="42">
        <f>INDEX('Omkostningsindeks og vægte'!K$20:K$271,MATCH($F40,'Omkostningsindeks og vægte'!$F$20:$F$271,0))</f>
        <v>140.69999999999999</v>
      </c>
      <c r="L40" s="42"/>
      <c r="M40" s="43">
        <f>INDEX('Omkostningsindeks og vægte'!M$20:M$271,MATCH($F40,'Omkostningsindeks og vægte'!$F$20:$F$271,0))</f>
        <v>97.703905142629594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45444</v>
      </c>
      <c r="G41" s="42">
        <f>INDEX('Omkostningsindeks og vægte'!G$20:G$271,MATCH($F41,'Omkostningsindeks og vægte'!$F$20:$F$271,0))</f>
        <v>120.8</v>
      </c>
      <c r="H41" s="42">
        <f>INDEX('Omkostningsindeks og vægte'!H$20:H$271,MATCH($F41,'Omkostningsindeks og vægte'!$F$20:$F$271,0))</f>
        <v>118.5</v>
      </c>
      <c r="I41" s="42">
        <f>INDEX('Omkostningsindeks og vægte'!I$20:I$271,MATCH($F41,'Omkostningsindeks og vægte'!$F$20:$F$271,0))</f>
        <v>113</v>
      </c>
      <c r="J41" s="106">
        <f>INDEX('Omkostningsindeks og vægte'!J$20:J$271,MATCH($F41,'Omkostningsindeks og vægte'!$F$20:$F$271,0))</f>
        <v>3.8224999999999998</v>
      </c>
      <c r="K41" s="42">
        <f>INDEX('Omkostningsindeks og vægte'!K$20:K$271,MATCH($F41,'Omkostningsindeks og vægte'!$F$20:$F$271,0))</f>
        <v>142.1</v>
      </c>
      <c r="L41" s="42"/>
      <c r="M41" s="43">
        <f>INDEX('Omkostningsindeks og vægte'!M$20:M$271,MATCH($F41,'Omkostningsindeks og vægte'!$F$20:$F$271,0))</f>
        <v>97.834865614173594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45474</v>
      </c>
      <c r="G42" s="42">
        <f>INDEX('Omkostningsindeks og vægte'!G$20:G$271,MATCH($F42,'Omkostningsindeks og vægte'!$F$20:$F$271,0))</f>
        <v>121.5</v>
      </c>
      <c r="H42" s="42">
        <f>INDEX('Omkostningsindeks og vægte'!H$20:H$271,MATCH($F42,'Omkostningsindeks og vægte'!$F$20:$F$271,0))</f>
        <v>118.5</v>
      </c>
      <c r="I42" s="42">
        <f>INDEX('Omkostningsindeks og vægte'!I$20:I$271,MATCH($F42,'Omkostningsindeks og vægte'!$F$20:$F$271,0))</f>
        <v>113.5</v>
      </c>
      <c r="J42" s="106">
        <f>INDEX('Omkostningsindeks og vægte'!J$20:J$271,MATCH($F42,'Omkostningsindeks og vægte'!$F$20:$F$271,0))</f>
        <v>3.7343000000000002</v>
      </c>
      <c r="K42" s="42">
        <f>INDEX('Omkostningsindeks og vægte'!K$20:K$271,MATCH($F42,'Omkostningsindeks og vægte'!$F$20:$F$271,0))</f>
        <v>139.30000000000001</v>
      </c>
      <c r="L42" s="42"/>
      <c r="M42" s="43">
        <f>INDEX('Omkostningsindeks og vægte'!M$20:M$271,MATCH($F42,'Omkostningsindeks og vægte'!$F$20:$F$271,0))</f>
        <v>98.011802027229777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45505</v>
      </c>
      <c r="G43" s="42">
        <f>INDEX('Omkostningsindeks og vægte'!G$20:G$271,MATCH($F43,'Omkostningsindeks og vægte'!$F$20:$F$271,0))</f>
        <v>121.5</v>
      </c>
      <c r="H43" s="42">
        <f>INDEX('Omkostningsindeks og vægte'!H$20:H$271,MATCH($F43,'Omkostningsindeks og vægte'!$F$20:$F$271,0))</f>
        <v>118.5</v>
      </c>
      <c r="I43" s="42">
        <f>INDEX('Omkostningsindeks og vægte'!I$20:I$271,MATCH($F43,'Omkostningsindeks og vægte'!$F$20:$F$271,0))</f>
        <v>113.5</v>
      </c>
      <c r="J43" s="106">
        <f>INDEX('Omkostningsindeks og vægte'!J$20:J$271,MATCH($F43,'Omkostningsindeks og vægte'!$F$20:$F$271,0))</f>
        <v>3.6474000000000002</v>
      </c>
      <c r="K43" s="42">
        <f>INDEX('Omkostningsindeks og vægte'!K$20:K$271,MATCH($F43,'Omkostningsindeks og vægte'!$F$20:$F$271,0))</f>
        <v>139.4</v>
      </c>
      <c r="L43" s="42"/>
      <c r="M43" s="43">
        <f>INDEX('Omkostningsindeks og vægte'!M$20:M$271,MATCH($F43,'Omkostningsindeks og vægte'!$F$20:$F$271,0))</f>
        <v>97.970799865987345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45536</v>
      </c>
      <c r="G44" s="42">
        <f>INDEX('Omkostningsindeks og vægte'!G$20:G$271,MATCH($F44,'Omkostningsindeks og vægte'!$F$20:$F$271,0))</f>
        <v>121.5</v>
      </c>
      <c r="H44" s="42">
        <f>INDEX('Omkostningsindeks og vægte'!H$20:H$271,MATCH($F44,'Omkostningsindeks og vægte'!$F$20:$F$271,0))</f>
        <v>119.8</v>
      </c>
      <c r="I44" s="42">
        <f>INDEX('Omkostningsindeks og vægte'!I$20:I$271,MATCH($F44,'Omkostningsindeks og vægte'!$F$20:$F$271,0))</f>
        <v>113.7</v>
      </c>
      <c r="J44" s="106">
        <f>INDEX('Omkostningsindeks og vægte'!J$20:J$271,MATCH($F44,'Omkostningsindeks og vægte'!$F$20:$F$271,0))</f>
        <v>3.5870000000000002</v>
      </c>
      <c r="K44" s="42">
        <f>INDEX('Omkostningsindeks og vægte'!K$20:K$271,MATCH($F44,'Omkostningsindeks og vægte'!$F$20:$F$271,0))</f>
        <v>143</v>
      </c>
      <c r="L44" s="42"/>
      <c r="M44" s="43">
        <f>INDEX('Omkostningsindeks og vægte'!M$20:M$271,MATCH($F44,'Omkostningsindeks og vægte'!$F$20:$F$271,0))</f>
        <v>98.304244474362989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45566</v>
      </c>
      <c r="G45" s="42">
        <f>INDEX('Omkostningsindeks og vægte'!G$20:G$271,MATCH($F45,'Omkostningsindeks og vægte'!$F$20:$F$271,0))</f>
        <v>125.5</v>
      </c>
      <c r="H45" s="42">
        <f>INDEX('Omkostningsindeks og vægte'!H$20:H$271,MATCH($F45,'Omkostningsindeks og vægte'!$F$20:$F$271,0))</f>
        <v>119.3</v>
      </c>
      <c r="I45" s="42">
        <f>INDEX('Omkostningsindeks og vægte'!I$20:I$271,MATCH($F45,'Omkostningsindeks og vægte'!$F$20:$F$271,0))</f>
        <v>113.9</v>
      </c>
      <c r="J45" s="106">
        <f>INDEX('Omkostningsindeks og vægte'!J$20:J$271,MATCH($F45,'Omkostningsindeks og vægte'!$F$20:$F$271,0))</f>
        <v>3.4462000000000002</v>
      </c>
      <c r="K45" s="42">
        <f>INDEX('Omkostningsindeks og vægte'!K$20:K$271,MATCH($F45,'Omkostningsindeks og vægte'!$F$20:$F$271,0))</f>
        <v>136.30000000000001</v>
      </c>
      <c r="L45" s="42"/>
      <c r="M45" s="43">
        <f>INDEX('Omkostningsindeks og vægte'!M$20:M$271,MATCH($F45,'Omkostningsindeks og vægte'!$F$20:$F$271,0))</f>
        <v>99.832317808944168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45597</v>
      </c>
      <c r="G46" s="42">
        <f>INDEX('Omkostningsindeks og vægte'!G$20:G$271,MATCH($F46,'Omkostningsindeks og vægte'!$F$20:$F$271,0))</f>
        <v>125.5</v>
      </c>
      <c r="H46" s="42">
        <f>INDEX('Omkostningsindeks og vægte'!H$20:H$271,MATCH($F46,'Omkostningsindeks og vægte'!$F$20:$F$271,0))</f>
        <v>118.9</v>
      </c>
      <c r="I46" s="42">
        <f>INDEX('Omkostningsindeks og vægte'!I$20:I$271,MATCH($F46,'Omkostningsindeks og vægte'!$F$20:$F$271,0))</f>
        <v>113.8</v>
      </c>
      <c r="J46" s="106">
        <f>INDEX('Omkostningsindeks og vægte'!J$20:J$271,MATCH($F46,'Omkostningsindeks og vægte'!$F$20:$F$271,0))</f>
        <v>3.3397999999999999</v>
      </c>
      <c r="K46" s="42">
        <f>INDEX('Omkostningsindeks og vægte'!K$20:K$271,MATCH($F46,'Omkostningsindeks og vægte'!$F$20:$F$271,0))</f>
        <v>130.19999999999999</v>
      </c>
      <c r="L46" s="42"/>
      <c r="M46" s="43">
        <f>INDEX('Omkostningsindeks og vægte'!M$20:M$271,MATCH($F46,'Omkostningsindeks og vægte'!$F$20:$F$271,0))</f>
        <v>99.283588836770789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45627</v>
      </c>
      <c r="G47" s="42">
        <f>INDEX('Omkostningsindeks og vægte'!G$20:G$271,MATCH($F47,'Omkostningsindeks og vægte'!$F$20:$F$271,0))</f>
        <v>125.5</v>
      </c>
      <c r="H47" s="42">
        <f>INDEX('Omkostningsindeks og vægte'!H$20:H$271,MATCH($F47,'Omkostningsindeks og vægte'!$F$20:$F$271,0))</f>
        <v>119.6</v>
      </c>
      <c r="I47" s="42">
        <f>INDEX('Omkostningsindeks og vægte'!I$20:I$271,MATCH($F47,'Omkostningsindeks og vægte'!$F$20:$F$271,0))</f>
        <v>113.2</v>
      </c>
      <c r="J47" s="106">
        <f>INDEX('Omkostningsindeks og vægte'!J$20:J$271,MATCH($F47,'Omkostningsindeks og vægte'!$F$20:$F$271,0))</f>
        <v>3.0785999999999998</v>
      </c>
      <c r="K47" s="42">
        <f>INDEX('Omkostningsindeks og vægte'!K$20:K$271,MATCH($F47,'Omkostningsindeks og vægte'!$F$20:$F$271,0))</f>
        <v>133.6</v>
      </c>
      <c r="L47" s="42"/>
      <c r="M47" s="43">
        <f>INDEX('Omkostningsindeks og vægte'!M$20:M$271,MATCH($F47,'Omkostningsindeks og vægte'!$F$20:$F$271,0))</f>
        <v>99.351375108520301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45658</v>
      </c>
      <c r="G48" s="42">
        <f>INDEX('Omkostningsindeks og vægte'!G$20:G$271,MATCH($F48,'Omkostningsindeks og vægte'!$F$20:$F$271,0))</f>
        <v>124.7</v>
      </c>
      <c r="H48" s="42">
        <f>INDEX('Omkostningsindeks og vægte'!H$20:H$271,MATCH($F48,'Omkostningsindeks og vægte'!$F$20:$F$271,0))</f>
        <v>119.2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2.8942999999999999</v>
      </c>
      <c r="K48" s="42">
        <f>INDEX('Omkostningsindeks og vægte'!K$20:K$271,MATCH($F48,'Omkostningsindeks og vægte'!$F$20:$F$271,0))</f>
        <v>135.1</v>
      </c>
      <c r="L48" s="42"/>
      <c r="M48" s="43">
        <f>INDEX('Omkostningsindeks og vægte'!M$20:M$271,MATCH($F48,'Omkostningsindeks og vægte'!$F$20:$F$271,0))</f>
        <v>98.955840470410777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45689</v>
      </c>
      <c r="G49" s="42">
        <f>INDEX('Omkostningsindeks og vægte'!G$20:G$271,MATCH($F49,'Omkostningsindeks og vægte'!$F$20:$F$271,0))</f>
        <v>124.7</v>
      </c>
      <c r="H49" s="42">
        <f>INDEX('Omkostningsindeks og vægte'!H$20:H$271,MATCH($F49,'Omkostningsindeks og vægte'!$F$20:$F$271,0))</f>
        <v>118.9</v>
      </c>
      <c r="I49" s="42">
        <f>INDEX('Omkostningsindeks og vægte'!I$20:I$271,MATCH($F49,'Omkostningsindeks og vægte'!$F$20:$F$271,0))</f>
        <v>113.8</v>
      </c>
      <c r="J49" s="106">
        <f>INDEX('Omkostningsindeks og vægte'!J$20:J$271,MATCH($F49,'Omkostningsindeks og vægte'!$F$20:$F$271,0))</f>
        <v>2.7555999999999998</v>
      </c>
      <c r="K49" s="42">
        <f>INDEX('Omkostningsindeks og vægte'!K$20:K$271,MATCH($F49,'Omkostningsindeks og vægte'!$F$20:$F$271,0))</f>
        <v>136.6</v>
      </c>
      <c r="L49" s="42"/>
      <c r="M49" s="43">
        <f>INDEX('Omkostningsindeks og vægte'!M$20:M$271,MATCH($F49,'Omkostningsindeks og vægte'!$F$20:$F$271,0))</f>
        <v>99.012700726909628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45717</v>
      </c>
      <c r="G50" s="42">
        <f>INDEX('Omkostningsindeks og vægte'!G$20:G$271,MATCH($F50,'Omkostningsindeks og vægte'!$F$20:$F$271,0))</f>
        <v>124.7</v>
      </c>
      <c r="H50" s="42">
        <f>INDEX('Omkostningsindeks og vægte'!H$20:H$271,MATCH($F50,'Omkostningsindeks og vægte'!$F$20:$F$271,0))</f>
        <v>119.6</v>
      </c>
      <c r="I50" s="42">
        <f>INDEX('Omkostningsindeks og vægte'!I$20:I$271,MATCH($F50,'Omkostningsindeks og vægte'!$F$20:$F$271,0))</f>
        <v>113.1</v>
      </c>
      <c r="J50" s="106">
        <f>INDEX('Omkostningsindeks og vægte'!J$20:J$271,MATCH($F50,'Omkostningsindeks og vægte'!$F$20:$F$271,0))</f>
        <v>2.6233</v>
      </c>
      <c r="K50" s="42">
        <f>INDEX('Omkostningsindeks og vægte'!K$20:K$271,MATCH($F50,'Omkostningsindeks og vægte'!$F$20:$F$271,0))</f>
        <v>151.4</v>
      </c>
      <c r="L50" s="42"/>
      <c r="M50" s="43">
        <f>INDEX('Omkostningsindeks og vægte'!M$20:M$271,MATCH($F50,'Omkostningsindeks og vægte'!$F$20:$F$271,0))</f>
        <v>99.987302478849031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45748</v>
      </c>
      <c r="G51" s="42">
        <f>INDEX('Omkostningsindeks og vægte'!G$20:G$271,MATCH($F51,'Omkostningsindeks og vægte'!$F$20:$F$271,0))</f>
        <v>125.8</v>
      </c>
      <c r="H51" s="42">
        <f>INDEX('Omkostningsindeks og vægte'!H$20:H$271,MATCH($F51,'Omkostningsindeks og vægte'!$F$20:$F$271,0))</f>
        <v>120.8</v>
      </c>
      <c r="I51" s="42">
        <f>INDEX('Omkostningsindeks og vægte'!I$20:I$271,MATCH($F51,'Omkostningsindeks og vægte'!$F$20:$F$271,0))</f>
        <v>112.9</v>
      </c>
      <c r="J51" s="106">
        <f>INDEX('Omkostningsindeks og vægte'!J$20:J$271,MATCH($F51,'Omkostningsindeks og vægte'!$F$20:$F$271,0))</f>
        <v>2.4582999999999999</v>
      </c>
      <c r="K51" s="42">
        <f>INDEX('Omkostningsindeks og vægte'!K$20:K$271,MATCH($F51,'Omkostningsindeks og vægte'!$F$20:$F$271,0))</f>
        <v>150</v>
      </c>
      <c r="L51" s="42"/>
      <c r="M51" s="43">
        <f>INDEX('Omkostningsindeks og vægte'!M$20:M$271,MATCH($F51,'Omkostningsindeks og vægte'!$F$20:$F$271,0))</f>
        <v>100.41164142873559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45778</v>
      </c>
      <c r="G52" s="42">
        <f>INDEX('Omkostningsindeks og vægte'!G$20:G$271,MATCH($F52,'Omkostningsindeks og vægte'!$F$20:$F$271,0))</f>
        <v>125.8</v>
      </c>
      <c r="H52" s="42">
        <f>INDEX('Omkostningsindeks og vægte'!H$20:H$271,MATCH($F52,'Omkostningsindeks og vægte'!$F$20:$F$271,0))</f>
        <v>120.2</v>
      </c>
      <c r="I52" s="42">
        <f>INDEX('Omkostningsindeks og vægte'!I$20:I$271,MATCH($F52,'Omkostningsindeks og vægte'!$F$20:$F$271,0))</f>
        <v>112.8</v>
      </c>
      <c r="J52" s="106">
        <f>INDEX('Omkostningsindeks og vægte'!J$20:J$271,MATCH($F52,'Omkostningsindeks og vægte'!$F$20:$F$271,0))</f>
        <v>2.3643999999999998</v>
      </c>
      <c r="K52" s="42">
        <f>INDEX('Omkostningsindeks og vægte'!K$20:K$271,MATCH($F52,'Omkostningsindeks og vægte'!$F$20:$F$271,0))</f>
        <v>145.80000000000001</v>
      </c>
      <c r="L52" s="42"/>
      <c r="M52" s="43">
        <f>INDEX('Omkostningsindeks og vægte'!M$20:M$271,MATCH($F52,'Omkostningsindeks og vægte'!$F$20:$F$271,0))</f>
        <v>100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45809</v>
      </c>
      <c r="G53" s="42">
        <f>INDEX('Omkostningsindeks og vægte'!G$20:G$271,MATCH($F53,'Omkostningsindeks og vægte'!$F$20:$F$271,0))</f>
        <v>125.8</v>
      </c>
      <c r="H53" s="42">
        <f>INDEX('Omkostningsindeks og vægte'!H$20:H$271,MATCH($F53,'Omkostningsindeks og vægte'!$F$20:$F$271,0))</f>
        <v>120.3</v>
      </c>
      <c r="I53" s="42">
        <f>INDEX('Omkostningsindeks og vægte'!I$20:I$271,MATCH($F53,'Omkostningsindeks og vægte'!$F$20:$F$271,0))</f>
        <v>114.6</v>
      </c>
      <c r="J53" s="106">
        <f>INDEX('Omkostningsindeks og vægte'!J$20:J$271,MATCH($F53,'Omkostningsindeks og vægte'!$F$20:$F$271,0))</f>
        <v>2.1856</v>
      </c>
      <c r="K53" s="42">
        <f>INDEX('Omkostningsindeks og vægte'!K$20:K$271,MATCH($F53,'Omkostningsindeks og vægte'!$F$20:$F$271,0))</f>
        <v>140.80000000000001</v>
      </c>
      <c r="L53" s="42"/>
      <c r="M53" s="43">
        <f>INDEX('Omkostningsindeks og vægte'!M$20:M$271,MATCH($F53,'Omkostningsindeks og vægte'!$F$20:$F$271,0))</f>
        <v>99.770558957078265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45839</v>
      </c>
      <c r="G54" s="42">
        <f>INDEX('Omkostningsindeks og vægte'!G$20:G$271,MATCH($F54,'Omkostningsindeks og vægte'!$F$20:$F$271,0))</f>
        <v>126.3</v>
      </c>
      <c r="H54" s="42">
        <f>INDEX('Omkostningsindeks og vægte'!H$20:H$271,MATCH($F54,'Omkostningsindeks og vægte'!$F$20:$F$271,0))</f>
        <v>120.4</v>
      </c>
      <c r="I54" s="42">
        <f>INDEX('Omkostningsindeks og vægte'!I$20:I$271,MATCH($F54,'Omkostningsindeks og vægte'!$F$20:$F$271,0))</f>
        <v>114.9</v>
      </c>
      <c r="J54" s="106">
        <f>INDEX('Omkostningsindeks og vægte'!J$20:J$271,MATCH($F54,'Omkostningsindeks og vægte'!$F$20:$F$271,0))</f>
        <v>2.0488</v>
      </c>
      <c r="K54" s="42">
        <f>INDEX('Omkostningsindeks og vægte'!K$20:K$271,MATCH($F54,'Omkostningsindeks og vægte'!$F$20:$F$271,0))</f>
        <v>138.5</v>
      </c>
      <c r="L54" s="42"/>
      <c r="M54" s="43">
        <f>INDEX('Omkostningsindeks og vægte'!M$20:M$271,MATCH($F54,'Omkostningsindeks og vægte'!$F$20:$F$271,0))</f>
        <v>99.831589237949373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45870</v>
      </c>
      <c r="G55" s="42">
        <f>INDEX('Omkostningsindeks og vægte'!G$20:G$271,MATCH($F55,'Omkostningsindeks og vægte'!$F$20:$F$271,0))</f>
        <v>126.3</v>
      </c>
      <c r="H55" s="42">
        <f>INDEX('Omkostningsindeks og vægte'!H$20:H$271,MATCH($F55,'Omkostningsindeks og vægte'!$F$20:$F$271,0))</f>
        <v>120.7</v>
      </c>
      <c r="I55" s="42">
        <f>INDEX('Omkostningsindeks og vægte'!I$20:I$271,MATCH($F55,'Omkostningsindeks og vægte'!$F$20:$F$271,0))</f>
        <v>114.4</v>
      </c>
      <c r="J55" s="106">
        <f>INDEX('Omkostningsindeks og vægte'!J$20:J$271,MATCH($F55,'Omkostningsindeks og vægte'!$F$20:$F$271,0))</f>
        <v>1.97</v>
      </c>
      <c r="K55" s="42">
        <f>INDEX('Omkostningsindeks og vægte'!K$20:K$271,MATCH($F55,'Omkostningsindeks og vægte'!$F$20:$F$271,0))</f>
        <v>140.4</v>
      </c>
      <c r="L55" s="42"/>
      <c r="M55" s="43">
        <f>INDEX('Omkostningsindeks og vægte'!M$20:M$271,MATCH($F55,'Omkostningsindeks og vægte'!$F$20:$F$271,0))</f>
        <v>99.880141301224739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45901</v>
      </c>
      <c r="G56" s="42">
        <f>INDEX('Omkostningsindeks og vægte'!G$20:G$271,MATCH($F56,'Omkostningsindeks og vægte'!$F$20:$F$271,0))</f>
        <v>126.3</v>
      </c>
      <c r="H56" s="42">
        <f>INDEX('Omkostningsindeks og vægte'!H$20:H$271,MATCH($F56,'Omkostningsindeks og vægte'!$F$20:$F$271,0))</f>
        <v>122.5</v>
      </c>
      <c r="I56" s="42">
        <f>INDEX('Omkostningsindeks og vægte'!I$20:I$271,MATCH($F56,'Omkostningsindeks og vægte'!$F$20:$F$271,0))</f>
        <v>114.8</v>
      </c>
      <c r="J56" s="106">
        <f>INDEX('Omkostningsindeks og vægte'!J$20:J$271,MATCH($F56,'Omkostningsindeks og vægte'!$F$20:$F$271,0))</f>
        <v>1.9522999999999999</v>
      </c>
      <c r="K56" s="42">
        <f>INDEX('Omkostningsindeks og vægte'!K$20:K$271,MATCH($F56,'Omkostningsindeks og vægte'!$F$20:$F$271,0))</f>
        <v>144.69999999999999</v>
      </c>
      <c r="L56" s="42"/>
      <c r="M56" s="43">
        <f>INDEX('Omkostningsindeks og vægte'!M$20:M$271,MATCH($F56,'Omkostningsindeks og vægte'!$F$20:$F$271,0))</f>
        <v>100.34383138357838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45931</v>
      </c>
      <c r="G57" s="42">
        <f>INDEX('Omkostningsindeks og vægte'!G$20:G$271,MATCH($F57,'Omkostningsindeks og vægte'!$F$20:$F$271,0))</f>
        <v>129.1</v>
      </c>
      <c r="H57" s="42">
        <f>INDEX('Omkostningsindeks og vægte'!H$20:H$271,MATCH($F57,'Omkostningsindeks og vægte'!$F$20:$F$271,0))</f>
        <v>121.7</v>
      </c>
      <c r="I57" s="42">
        <f>INDEX('Omkostningsindeks og vægte'!I$20:I$271,MATCH($F57,'Omkostningsindeks og vægte'!$F$20:$F$271,0))</f>
        <v>113.3</v>
      </c>
      <c r="J57" s="106">
        <f>INDEX('Omkostningsindeks og vægte'!J$20:J$271,MATCH($F57,'Omkostningsindeks og vægte'!$F$20:$F$271,0))</f>
        <v>1.9641</v>
      </c>
      <c r="K57" s="42">
        <f>INDEX('Omkostningsindeks og vægte'!K$20:K$271,MATCH($F57,'Omkostningsindeks og vægte'!$F$20:$F$271,0))</f>
        <v>141.5</v>
      </c>
      <c r="L57" s="42"/>
      <c r="M57" s="43">
        <f>INDEX('Omkostningsindeks og vægte'!M$20:M$271,MATCH($F57,'Omkostningsindeks og vægte'!$F$20:$F$271,0))</f>
        <v>101.34502072142092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45962</v>
      </c>
      <c r="G58" s="44">
        <f>INDEX('Omkostningsindeks og vægte'!G$20:G$271,MATCH($F58,'Omkostningsindeks og vægte'!$F$20:$F$271,0))</f>
        <v>129.1</v>
      </c>
      <c r="H58" s="42">
        <f>INDEX('Omkostningsindeks og vægte'!H$20:H$271,MATCH($F58,'Omkostningsindeks og vægte'!$F$20:$F$271,0))</f>
        <v>121.6</v>
      </c>
      <c r="I58" s="42">
        <f>INDEX('Omkostningsindeks og vægte'!I$20:I$271,MATCH($F58,'Omkostningsindeks og vægte'!$F$20:$F$271,0))</f>
        <v>113.3</v>
      </c>
      <c r="J58" s="106">
        <f>INDEX('Omkostningsindeks og vægte'!J$20:J$271,MATCH($F58,'Omkostningsindeks og vægte'!$F$20:$F$271,0))</f>
        <v>1.9789000000000001</v>
      </c>
      <c r="K58" s="42">
        <f>INDEX('Omkostningsindeks og vægte'!K$20:K$271,MATCH($F58,'Omkostningsindeks og vægte'!$F$20:$F$271,0))</f>
        <v>141.69999999999999</v>
      </c>
      <c r="L58" s="42"/>
      <c r="M58" s="43">
        <f>INDEX('Omkostningsindeks og vægte'!M$20:M$271,MATCH($F58,'Omkostningsindeks og vægte'!$F$20:$F$271,0))</f>
        <v>101.36253422929292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45992</v>
      </c>
      <c r="G59" s="42">
        <f>INDEX('Omkostningsindeks og vægte'!G$20:G$271,MATCH($F59,'Omkostningsindeks og vægte'!$F$20:$F$271,0))</f>
        <v>129.1</v>
      </c>
      <c r="H59" s="42">
        <f>INDEX('Omkostningsindeks og vægte'!H$20:H$271,MATCH($F59,'Omkostningsindeks og vægte'!$F$20:$F$271,0))</f>
        <v>122.1</v>
      </c>
      <c r="I59" s="42">
        <f>INDEX('Omkostningsindeks og vægte'!I$20:I$271,MATCH($F59,'Omkostningsindeks og vægte'!$F$20:$F$271,0))</f>
        <v>114.8</v>
      </c>
      <c r="J59" s="106">
        <f>INDEX('Omkostningsindeks og vægte'!J$20:J$271,MATCH($F59,'Omkostningsindeks og vægte'!$F$20:$F$271,0))</f>
        <v>1.9814000000000001</v>
      </c>
      <c r="K59" s="42">
        <f>INDEX('Omkostningsindeks og vægte'!K$20:K$271,MATCH($F59,'Omkostningsindeks og vægte'!$F$20:$F$271,0))</f>
        <v>141.30000000000001</v>
      </c>
      <c r="L59" s="42"/>
      <c r="M59" s="43">
        <f>INDEX('Omkostningsindeks og vægte'!M$20:M$271,MATCH($F59,'Omkostningsindeks og vægte'!$F$20:$F$271,0))</f>
        <v>101.55940624910779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46023</v>
      </c>
      <c r="G60" s="42">
        <f>INDEX('Omkostningsindeks og vægte'!G$20:G$271,MATCH($F60,'Omkostningsindeks og vægte'!$F$20:$F$271,0))</f>
        <v>128.69999999999999</v>
      </c>
      <c r="H60" s="42">
        <f>INDEX('Omkostningsindeks og vægte'!H$20:H$271,MATCH($F60,'Omkostningsindeks og vægte'!$F$20:$F$271,0))</f>
        <v>121.7</v>
      </c>
      <c r="I60" s="42">
        <f>INDEX('Omkostningsindeks og vægte'!I$20:I$271,MATCH($F60,'Omkostningsindeks og vægte'!$F$20:$F$271,0))</f>
        <v>114</v>
      </c>
      <c r="J60" s="106">
        <f>INDEX('Omkostningsindeks og vægte'!J$20:J$271,MATCH($F60,'Omkostningsindeks og vægte'!$F$20:$F$271,0))</f>
        <v>1.99</v>
      </c>
      <c r="K60" s="42">
        <f>INDEX('Omkostningsindeks og vægte'!K$20:K$271,MATCH($F60,'Omkostningsindeks og vægte'!$F$20:$F$271,0))</f>
        <v>147.6</v>
      </c>
      <c r="L60" s="42"/>
      <c r="M60" s="43">
        <f>INDEX('Omkostningsindeks og vægte'!M$20:M$271,MATCH($F60,'Omkostningsindeks og vægte'!$F$20:$F$271,0))</f>
        <v>101.69459629602657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46054</v>
      </c>
      <c r="G61" s="42">
        <f>INDEX('Omkostningsindeks og vægte'!G$20:G$271,MATCH($F61,'Omkostningsindeks og vægte'!$F$20:$F$271,0))</f>
        <v>128.69999999999999</v>
      </c>
      <c r="H61" s="42">
        <f>INDEX('Omkostningsindeks og vægte'!H$20:H$271,MATCH($F61,'Omkostningsindeks og vægte'!$F$20:$F$271,0))</f>
        <v>121.2</v>
      </c>
      <c r="I61" s="42">
        <f>INDEX('Omkostningsindeks og vægte'!I$20:I$271,MATCH($F61,'Omkostningsindeks og vægte'!$F$20:$F$271,0))</f>
        <v>113</v>
      </c>
      <c r="J61" s="106">
        <f>INDEX('Omkostningsindeks og vægte'!J$20:J$271,MATCH($F61,'Omkostningsindeks og vægte'!$F$20:$F$271,0))</f>
        <v>1.9951000000000001</v>
      </c>
      <c r="K61" s="42">
        <f>INDEX('Omkostningsindeks og vægte'!K$20:K$271,MATCH($F61,'Omkostningsindeks og vægte'!$F$20:$F$271,0))</f>
        <v>142.30000000000001</v>
      </c>
      <c r="L61" s="42"/>
      <c r="M61" s="43">
        <f>INDEX('Omkostningsindeks og vægte'!M$20:M$271,MATCH($F61,'Omkostningsindeks og vægte'!$F$20:$F$271,0))</f>
        <v>101.14362765557937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46082</v>
      </c>
      <c r="G62" s="42">
        <f>INDEX('Omkostningsindeks og vægte'!G$20:G$271,MATCH($F62,'Omkostningsindeks og vægte'!$F$20:$F$271,0))</f>
        <v>128.69999999999999</v>
      </c>
      <c r="H62" s="42">
        <f>INDEX('Omkostningsindeks og vægte'!H$20:H$271,MATCH($F62,'Omkostningsindeks og vægte'!$F$20:$F$271,0))</f>
        <v>120.50985014985015</v>
      </c>
      <c r="I62" s="42">
        <f>INDEX('Omkostningsindeks og vægte'!I$20:I$271,MATCH($F62,'Omkostningsindeks og vægte'!$F$20:$F$271,0))</f>
        <v>111.9</v>
      </c>
      <c r="J62" s="106">
        <f>INDEX('Omkostningsindeks og vægte'!J$20:J$271,MATCH($F62,'Omkostningsindeks og vægte'!$F$20:$F$271,0))</f>
        <v>2.0053000000000001</v>
      </c>
      <c r="K62" s="42">
        <f>INDEX('Omkostningsindeks og vægte'!K$20:K$271,MATCH($F62,'Omkostningsindeks og vægte'!$F$20:$F$271,0))</f>
        <v>140.51657570244595</v>
      </c>
      <c r="L62" s="42"/>
      <c r="M62" s="43">
        <f>INDEX('Omkostningsindeks og vægte'!M$20:M$271,MATCH($F62,'Omkostningsindeks og vægte'!$F$20:$F$271,0))</f>
        <v>100.83329621562035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46113</v>
      </c>
      <c r="G63" s="42">
        <f>INDEX('Omkostningsindeks og vægte'!G$20:G$271,MATCH($F63,'Omkostningsindeks og vægte'!$F$20:$F$271,0))</f>
        <v>129.5</v>
      </c>
      <c r="H63" s="42">
        <f>INDEX('Omkostningsindeks og vægte'!H$20:H$271,MATCH($F63,'Omkostningsindeks og vægte'!$F$20:$F$271,0))</f>
        <v>121.73274725274727</v>
      </c>
      <c r="I63" s="42">
        <f>INDEX('Omkostningsindeks og vægte'!I$20:I$271,MATCH($F63,'Omkostningsindeks og vægte'!$F$20:$F$271,0))</f>
        <v>112.4</v>
      </c>
      <c r="J63" s="106">
        <f>INDEX('Omkostningsindeks og vægte'!J$20:J$271,MATCH($F63,'Omkostningsindeks og vægte'!$F$20:$F$271,0))</f>
        <v>1.9904949999999999</v>
      </c>
      <c r="K63" s="42">
        <f>INDEX('Omkostningsindeks og vægte'!K$20:K$271,MATCH($F63,'Omkostningsindeks og vægte'!$F$20:$F$271,0))</f>
        <v>142.18494036789977</v>
      </c>
      <c r="L63" s="42"/>
      <c r="M63" s="43">
        <f>INDEX('Omkostningsindeks og vægte'!M$20:M$271,MATCH($F63,'Omkostningsindeks og vægte'!$F$20:$F$271,0))</f>
        <v>101.504914685063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46143</v>
      </c>
      <c r="G64" s="42">
        <f>INDEX('Omkostningsindeks og vægte'!G$20:G$271,MATCH($F64,'Omkostningsindeks og vægte'!$F$20:$F$271,0))</f>
        <v>129.5</v>
      </c>
      <c r="H64" s="42">
        <f>INDEX('Omkostningsindeks og vægte'!H$20:H$271,MATCH($F64,'Omkostningsindeks og vægte'!$F$20:$F$271,0))</f>
        <v>121.68431568431569</v>
      </c>
      <c r="I64" s="42">
        <f>INDEX('Omkostningsindeks og vægte'!I$20:I$271,MATCH($F64,'Omkostningsindeks og vægte'!$F$20:$F$271,0))</f>
        <v>114.2</v>
      </c>
      <c r="J64" s="106">
        <f>INDEX('Omkostningsindeks og vægte'!J$20:J$271,MATCH($F64,'Omkostningsindeks og vægte'!$F$20:$F$271,0))</f>
        <v>2.0586499999999996</v>
      </c>
      <c r="K64" s="42">
        <f>INDEX('Omkostningsindeks og vægte'!K$20:K$271,MATCH($F64,'Omkostningsindeks og vægte'!$F$20:$F$271,0))</f>
        <v>172.4887709723065</v>
      </c>
      <c r="L64" s="42"/>
      <c r="M64" s="43">
        <f>INDEX('Omkostningsindeks og vægte'!M$20:M$271,MATCH($F64,'Omkostningsindeks og vægte'!$F$20:$F$271,0))</f>
        <v>104.03123629337563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46174</v>
      </c>
      <c r="G65" s="42">
        <f>INDEX('Omkostningsindeks og vægte'!G$20:G$271,MATCH($F65,'Omkostningsindeks og vægte'!$F$20:$F$271,0))</f>
        <v>129.5</v>
      </c>
      <c r="H65" s="42">
        <f>INDEX('Omkostningsindeks og vægte'!H$20:H$271,MATCH($F65,'Omkostningsindeks og vægte'!$F$20:$F$271,0))</f>
        <v>121.9749050949051</v>
      </c>
      <c r="I65" s="42">
        <f>INDEX('Omkostningsindeks og vægte'!I$20:I$271,MATCH($F65,'Omkostningsindeks og vægte'!$F$20:$F$271,0))</f>
        <v>112</v>
      </c>
      <c r="J65" s="106">
        <f>INDEX('Omkostningsindeks og vægte'!J$20:J$271,MATCH($F65,'Omkostningsindeks og vægte'!$F$20:$F$271,0))</f>
        <v>2.1096368421052634</v>
      </c>
      <c r="K65" s="42">
        <f>INDEX('Omkostningsindeks og vægte'!K$20:K$271,MATCH($F65,'Omkostningsindeks og vægte'!$F$20:$F$271,0))</f>
        <v>186.52604608853852</v>
      </c>
      <c r="L65" s="42"/>
      <c r="M65" s="43">
        <f>INDEX('Omkostningsindeks og vægte'!M$20:M$271,MATCH($F65,'Omkostningsindeks og vægte'!$F$20:$F$271,0))</f>
        <v>104.83111741435958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46204</v>
      </c>
      <c r="G66" s="47">
        <f>INDEX('Omkostningsindeks og vægte'!G$20:G$271,MATCH($F66,'Omkostningsindeks og vægte'!$F$20:$F$271,0))</f>
        <v>130.1</v>
      </c>
      <c r="H66" s="47">
        <f>INDEX('Omkostningsindeks og vægte'!H$20:H$271,MATCH($F66,'Omkostningsindeks og vægte'!$F$20:$F$271,0))</f>
        <v>122.67716283716284</v>
      </c>
      <c r="I66" s="47">
        <f>INDEX('Omkostningsindeks og vægte'!I$20:I$271,MATCH($F66,'Omkostningsindeks og vægte'!$F$20:$F$271,0))</f>
        <v>112.2</v>
      </c>
      <c r="J66" s="107">
        <f>INDEX('Omkostningsindeks og vægte'!J$20:J$271,MATCH($F66,'Omkostningsindeks og vægte'!$F$20:$F$271,0))</f>
        <v>2.1701777777777784</v>
      </c>
      <c r="K66" s="47">
        <f>INDEX('Omkostningsindeks og vægte'!K$20:K$271,MATCH($F66,'Omkostningsindeks og vægte'!$F$20:$F$271,0))</f>
        <v>181.14700828785126</v>
      </c>
      <c r="L66" s="47"/>
      <c r="M66" s="48">
        <f>INDEX('Omkostningsindeks og vægte'!M$20:M$271,MATCH($F66,'Omkostningsindeks og vægte'!$F$20:$F$271,0))</f>
        <v>104.8464350531282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46235</v>
      </c>
      <c r="G67" s="57">
        <v>130.1</v>
      </c>
      <c r="H67" s="57">
        <v>122.81814668714784</v>
      </c>
      <c r="I67" s="57">
        <v>112.77751728947887</v>
      </c>
      <c r="J67" s="108">
        <v>2.2168444444444453</v>
      </c>
      <c r="K67" s="57">
        <v>178.58870926602674</v>
      </c>
      <c r="L67" s="57"/>
      <c r="M67" s="57">
        <v>104.76594921016229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46266</v>
      </c>
      <c r="G68" s="57">
        <v>130.1</v>
      </c>
      <c r="H68" s="57">
        <v>122.95929255951334</v>
      </c>
      <c r="I68" s="57">
        <v>113.3580071834109</v>
      </c>
      <c r="J68" s="108">
        <v>2.2635111111111121</v>
      </c>
      <c r="K68" s="57">
        <v>176.06654053388755</v>
      </c>
      <c r="L68" s="57"/>
      <c r="M68" s="57">
        <v>104.68855110096172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46296</v>
      </c>
      <c r="G69" s="57">
        <v>130.59130488109875</v>
      </c>
      <c r="H69" s="57">
        <v>123.10060064045977</v>
      </c>
      <c r="I69" s="57">
        <v>113.94148498242417</v>
      </c>
      <c r="J69" s="108">
        <v>2.310177777777779</v>
      </c>
      <c r="K69" s="57">
        <v>173.5799918313657</v>
      </c>
      <c r="L69" s="57"/>
      <c r="M69" s="57">
        <v>104.87297499896587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46327</v>
      </c>
      <c r="G70" s="57">
        <v>131.08446510797916</v>
      </c>
      <c r="H70" s="57">
        <v>123.24207111640153</v>
      </c>
      <c r="I70" s="57">
        <v>114.52796606590231</v>
      </c>
      <c r="J70" s="108">
        <v>2.3568444444444459</v>
      </c>
      <c r="K70" s="57">
        <v>171.128560104683</v>
      </c>
      <c r="L70" s="57"/>
      <c r="M70" s="57">
        <v>105.06139250889656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46357</v>
      </c>
      <c r="G71" s="57">
        <v>131.57948768710114</v>
      </c>
      <c r="H71" s="57">
        <v>123.38370417396726</v>
      </c>
      <c r="I71" s="57">
        <v>115.11746589238989</v>
      </c>
      <c r="J71" s="108">
        <v>2.4035111111111127</v>
      </c>
      <c r="K71" s="57">
        <v>168.71174940457823</v>
      </c>
      <c r="L71" s="57"/>
      <c r="M71" s="57">
        <v>105.25377246714997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46388</v>
      </c>
      <c r="G72" s="57">
        <v>131.92532291760708</v>
      </c>
      <c r="H72" s="57">
        <v>123.54702155127249</v>
      </c>
      <c r="I72" s="57">
        <v>115.26984162739831</v>
      </c>
      <c r="J72" s="108">
        <v>2.4257333333333349</v>
      </c>
      <c r="K72" s="57">
        <v>167.93936176874195</v>
      </c>
      <c r="L72" s="57"/>
      <c r="M72" s="57">
        <v>105.42004894325669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46419</v>
      </c>
      <c r="G73" s="57">
        <v>132.272067119631</v>
      </c>
      <c r="H73" s="57">
        <v>123.71055510433537</v>
      </c>
      <c r="I73" s="57">
        <v>115.4224190552119</v>
      </c>
      <c r="J73" s="108">
        <v>2.447955555555557</v>
      </c>
      <c r="K73" s="57">
        <v>167.17051023908738</v>
      </c>
      <c r="L73" s="57"/>
      <c r="M73" s="57">
        <v>105.58710589377887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46447</v>
      </c>
      <c r="G74" s="57">
        <v>132.61972268225637</v>
      </c>
      <c r="H74" s="57">
        <v>123.87430511929786</v>
      </c>
      <c r="I74" s="57">
        <v>115.57519844280222</v>
      </c>
      <c r="J74" s="108">
        <v>2.4701777777777791</v>
      </c>
      <c r="K74" s="57">
        <v>166.40517862679121</v>
      </c>
      <c r="L74" s="57"/>
      <c r="M74" s="57">
        <v>105.75494342383509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46478</v>
      </c>
      <c r="G75" s="57">
        <v>132.96829200084591</v>
      </c>
      <c r="H75" s="57">
        <v>124.0382718826807</v>
      </c>
      <c r="I75" s="57">
        <v>115.7281800574942</v>
      </c>
      <c r="J75" s="108">
        <v>2.4924000000000013</v>
      </c>
      <c r="K75" s="57">
        <v>165.82117738969117</v>
      </c>
      <c r="L75" s="57"/>
      <c r="M75" s="57">
        <v>105.93679108849304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46508</v>
      </c>
      <c r="G76" s="57">
        <v>133.31777747705817</v>
      </c>
      <c r="H76" s="57">
        <v>124.2024556813839</v>
      </c>
      <c r="I76" s="57">
        <v>115.88136416696662</v>
      </c>
      <c r="J76" s="108">
        <v>2.5146222222222234</v>
      </c>
      <c r="K76" s="57">
        <v>165.23922571287375</v>
      </c>
      <c r="L76" s="57"/>
      <c r="M76" s="57">
        <v>106.11931257430797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46539</v>
      </c>
      <c r="G77" s="57">
        <v>133.66818151886415</v>
      </c>
      <c r="H77" s="57">
        <v>124.36685680268718</v>
      </c>
      <c r="I77" s="57">
        <v>116.03475103925258</v>
      </c>
      <c r="J77" s="108">
        <v>2.5368444444444456</v>
      </c>
      <c r="K77" s="57">
        <v>164.65931640337925</v>
      </c>
      <c r="L77" s="57"/>
      <c r="M77" s="57">
        <v>106.3025086657989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46569</v>
      </c>
      <c r="G78" s="27">
        <v>134.0195065405637</v>
      </c>
      <c r="H78" s="27">
        <v>124.53147553425057</v>
      </c>
      <c r="I78" s="27">
        <v>116.18834094273998</v>
      </c>
      <c r="J78" s="83">
        <v>2.5590666666666677</v>
      </c>
      <c r="K78" s="27">
        <v>164.19774808071574</v>
      </c>
      <c r="L78" s="27"/>
      <c r="M78" s="27">
        <v>106.49503274351615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46600</v>
      </c>
      <c r="G79" s="27">
        <v>134.37175496280233</v>
      </c>
      <c r="H79" s="27">
        <v>124.69631216411483</v>
      </c>
      <c r="I79" s="27">
        <v>116.34213414617194</v>
      </c>
      <c r="J79" s="83">
        <v>2.5812888888888899</v>
      </c>
      <c r="K79" s="27">
        <v>163.73747361327489</v>
      </c>
      <c r="L79" s="27"/>
      <c r="M79" s="27">
        <v>106.6881783907063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46631</v>
      </c>
      <c r="G80" s="27">
        <v>134.7249292125878</v>
      </c>
      <c r="H80" s="27">
        <v>124.86136698070199</v>
      </c>
      <c r="I80" s="27">
        <v>116.49613091864731</v>
      </c>
      <c r="J80" s="83">
        <v>2.603511111111112</v>
      </c>
      <c r="K80" s="27">
        <v>163.27848937415843</v>
      </c>
      <c r="L80" s="27"/>
      <c r="M80" s="27">
        <v>106.88194666741707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46661</v>
      </c>
      <c r="G81" s="27">
        <v>135.07903172330685</v>
      </c>
      <c r="H81" s="27">
        <v>125.02664027281585</v>
      </c>
      <c r="I81" s="27">
        <v>116.65033152962116</v>
      </c>
      <c r="J81" s="83">
        <v>2.6257333333333341</v>
      </c>
      <c r="K81" s="27">
        <v>162.8869052459732</v>
      </c>
      <c r="L81" s="27"/>
      <c r="M81" s="27">
        <v>107.08125716400562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46692</v>
      </c>
      <c r="G82" s="27">
        <v>135.43406493474205</v>
      </c>
      <c r="H82" s="27">
        <v>125.19213232964252</v>
      </c>
      <c r="I82" s="27">
        <v>116.80473624890517</v>
      </c>
      <c r="J82" s="83">
        <v>2.6479555555555563</v>
      </c>
      <c r="K82" s="27">
        <v>162.49626023799931</v>
      </c>
      <c r="L82" s="27"/>
      <c r="M82" s="27">
        <v>107.2811668393973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46722</v>
      </c>
      <c r="G83" s="27">
        <v>135.79003129308845</v>
      </c>
      <c r="H83" s="27">
        <v>125.35784344075083</v>
      </c>
      <c r="I83" s="27">
        <v>116.95934534666823</v>
      </c>
      <c r="J83" s="83">
        <v>2.6701777777777784</v>
      </c>
      <c r="K83" s="27">
        <v>162.10655209798313</v>
      </c>
      <c r="L83" s="27"/>
      <c r="M83" s="27">
        <v>107.48167686621778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/>
      <c r="G84" s="27"/>
      <c r="H84" s="27"/>
      <c r="I84" s="27"/>
      <c r="J84" s="83"/>
      <c r="K84" s="27"/>
      <c r="L84" s="27"/>
      <c r="M84" s="27"/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/>
      <c r="G85" s="27"/>
      <c r="H85" s="27"/>
      <c r="I85" s="27"/>
      <c r="J85" s="83"/>
      <c r="K85" s="27"/>
      <c r="L85" s="27"/>
      <c r="M85" s="27"/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/>
      <c r="G86" s="27"/>
      <c r="H86" s="27"/>
      <c r="I86" s="27"/>
      <c r="J86" s="83"/>
      <c r="K86" s="27"/>
      <c r="L86" s="27"/>
      <c r="M86" s="27"/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28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8" width="17.6640625" style="4" customWidth="1"/>
    <col min="9" max="14" width="17.1640625" style="4" customWidth="1"/>
    <col min="15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13" t="s">
        <v>7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4" t="s">
        <v>6</v>
      </c>
      <c r="G11" s="114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 t="s">
        <v>48</v>
      </c>
      <c r="L19" s="95"/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 t="s">
        <v>48</v>
      </c>
      <c r="V19" s="59"/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/>
      <c r="M20" s="85">
        <v>82.175045499999996</v>
      </c>
      <c r="N20" s="94"/>
      <c r="O20" s="6"/>
      <c r="P20" s="25">
        <v>43831</v>
      </c>
      <c r="Q20" s="104">
        <f t="shared" ref="Q20:Q31" si="0">IFERROR((G20*O$292)/$M20*(100/O$293),"")</f>
        <v>0.68068748779406363</v>
      </c>
      <c r="R20" s="104">
        <f t="shared" ref="R20:R83" si="1">IFERROR((H20*P$292)/$M20*(100/P$293),"")</f>
        <v>7.0456323842054178E-2</v>
      </c>
      <c r="S20" s="104">
        <f t="shared" ref="S20:S83" si="2">IFERROR((I20*Q$292)/$M20*(100/Q$293),"")</f>
        <v>0.15307190354780134</v>
      </c>
      <c r="T20" s="104">
        <f t="shared" ref="T20:T83" si="3">IFERROR((J20*R$292)/$M20*(100/R$293),"")</f>
        <v>-2.8056920143512071E-3</v>
      </c>
      <c r="U20" s="104">
        <f t="shared" ref="U20:U83" si="4">IFERROR((K20*S$292)/$M20*(100/S$293),"")</f>
        <v>9.8589976793831816E-2</v>
      </c>
      <c r="V20" s="104"/>
      <c r="W20" s="105">
        <f>IF(M20="","",SUM(Q20:V20))</f>
        <v>0.99999999996339972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/>
      <c r="M21" s="85">
        <v>82.318171860000007</v>
      </c>
      <c r="N21" s="72">
        <f>IF(OR(M20="",M21=""),"",M21/M20-1)</f>
        <v>1.74172535140249E-3</v>
      </c>
      <c r="O21" s="6"/>
      <c r="P21" s="25">
        <v>43862</v>
      </c>
      <c r="Q21" s="104">
        <f t="shared" si="0"/>
        <v>0.67950397848835153</v>
      </c>
      <c r="R21" s="104">
        <f t="shared" si="1"/>
        <v>7.0197383578518832E-2</v>
      </c>
      <c r="S21" s="104">
        <f t="shared" si="2"/>
        <v>0.15296542952378578</v>
      </c>
      <c r="T21" s="104">
        <f t="shared" si="3"/>
        <v>-2.712103271970892E-3</v>
      </c>
      <c r="U21" s="104">
        <f t="shared" si="4"/>
        <v>0.10004531173138677</v>
      </c>
      <c r="V21" s="104"/>
      <c r="W21" s="105">
        <f t="shared" ref="W21:W84" si="5">IF(M21="","",SUM(Q21:V21))</f>
        <v>1.0000000000500719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/>
      <c r="M22" s="85">
        <v>82.714954710000001</v>
      </c>
      <c r="N22" s="72">
        <f t="shared" ref="N22:N85" si="6">IF(OR(M21="",M22=""),"",M22/M21-1)</f>
        <v>4.8201125102098619E-3</v>
      </c>
      <c r="O22" s="6"/>
      <c r="P22" s="25">
        <v>43891</v>
      </c>
      <c r="Q22" s="104">
        <f t="shared" si="0"/>
        <v>0.67624440437486488</v>
      </c>
      <c r="R22" s="104">
        <f t="shared" si="1"/>
        <v>6.9928539183639435E-2</v>
      </c>
      <c r="S22" s="104">
        <f t="shared" si="2"/>
        <v>0.15350290137518416</v>
      </c>
      <c r="T22" s="104">
        <f t="shared" si="3"/>
        <v>-2.7489642265545156E-3</v>
      </c>
      <c r="U22" s="104">
        <f t="shared" si="4"/>
        <v>0.10307311927829961</v>
      </c>
      <c r="V22" s="104"/>
      <c r="W22" s="105">
        <f t="shared" si="5"/>
        <v>0.99999999998543365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/>
      <c r="M23" s="85">
        <v>82.804310540000003</v>
      </c>
      <c r="N23" s="72">
        <f t="shared" si="6"/>
        <v>1.0802862712466776E-3</v>
      </c>
      <c r="O23" s="6"/>
      <c r="P23" s="25">
        <v>43922</v>
      </c>
      <c r="Q23" s="104">
        <f t="shared" si="0"/>
        <v>0.68187543346410195</v>
      </c>
      <c r="R23" s="104">
        <f t="shared" si="1"/>
        <v>7.0259988995800424E-2</v>
      </c>
      <c r="S23" s="104">
        <f t="shared" si="2"/>
        <v>0.15349598746224263</v>
      </c>
      <c r="T23" s="104">
        <f t="shared" si="3"/>
        <v>-2.7534030032213747E-3</v>
      </c>
      <c r="U23" s="104">
        <f t="shared" si="4"/>
        <v>9.7121993131654843E-2</v>
      </c>
      <c r="V23" s="104"/>
      <c r="W23" s="105">
        <f t="shared" si="5"/>
        <v>1.0000000000505784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/>
      <c r="M24" s="85">
        <v>82.303804020000001</v>
      </c>
      <c r="N24" s="72">
        <f t="shared" si="6"/>
        <v>-6.0444500622732766E-3</v>
      </c>
      <c r="O24" s="6"/>
      <c r="P24" s="25">
        <v>43952</v>
      </c>
      <c r="Q24" s="104">
        <f t="shared" si="0"/>
        <v>0.68602205954463746</v>
      </c>
      <c r="R24" s="104">
        <f t="shared" si="1"/>
        <v>7.0482561753993367E-2</v>
      </c>
      <c r="S24" s="104">
        <f t="shared" si="2"/>
        <v>0.15474882745521179</v>
      </c>
      <c r="T24" s="104">
        <f t="shared" si="3"/>
        <v>-2.4579128435897328E-3</v>
      </c>
      <c r="U24" s="104">
        <f t="shared" si="4"/>
        <v>9.120446405679157E-2</v>
      </c>
      <c r="V24" s="104"/>
      <c r="W24" s="105">
        <f t="shared" si="5"/>
        <v>0.99999999996704447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/>
      <c r="M25" s="85">
        <v>81.807222010000004</v>
      </c>
      <c r="N25" s="72">
        <f t="shared" si="6"/>
        <v>-6.0335244028250079E-3</v>
      </c>
      <c r="O25" s="6"/>
      <c r="P25" s="25">
        <v>43983</v>
      </c>
      <c r="Q25" s="104">
        <f t="shared" si="0"/>
        <v>0.69018631552183418</v>
      </c>
      <c r="R25" s="104">
        <f t="shared" si="1"/>
        <v>7.0841756278528303E-2</v>
      </c>
      <c r="S25" s="104">
        <f t="shared" si="2"/>
        <v>0.15568817586351563</v>
      </c>
      <c r="T25" s="104">
        <f t="shared" si="3"/>
        <v>-8.3540725808040875E-4</v>
      </c>
      <c r="U25" s="104">
        <f t="shared" si="4"/>
        <v>8.4119159633246843E-2</v>
      </c>
      <c r="V25" s="104"/>
      <c r="W25" s="105">
        <f t="shared" si="5"/>
        <v>1.0000000000390445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/>
      <c r="M26" s="85">
        <v>81.485125890000006</v>
      </c>
      <c r="N26" s="72">
        <f t="shared" si="6"/>
        <v>-3.9372577638759898E-3</v>
      </c>
      <c r="O26" s="6"/>
      <c r="P26" s="25">
        <v>44013</v>
      </c>
      <c r="Q26" s="104">
        <f t="shared" si="0"/>
        <v>0.69291449851079812</v>
      </c>
      <c r="R26" s="104">
        <f t="shared" si="1"/>
        <v>7.1052864608681487E-2</v>
      </c>
      <c r="S26" s="104">
        <f t="shared" si="2"/>
        <v>0.15646488736821998</v>
      </c>
      <c r="T26" s="104">
        <f t="shared" si="3"/>
        <v>-8.66757669561169E-4</v>
      </c>
      <c r="U26" s="104">
        <f t="shared" si="4"/>
        <v>8.0434507211668047E-2</v>
      </c>
      <c r="V26" s="104"/>
      <c r="W26" s="105">
        <f t="shared" si="5"/>
        <v>1.0000000000298066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/>
      <c r="M27" s="85">
        <v>81.822181959999995</v>
      </c>
      <c r="N27" s="72">
        <f t="shared" si="6"/>
        <v>4.1364122141136495E-3</v>
      </c>
      <c r="O27" s="6"/>
      <c r="P27" s="25">
        <v>44044</v>
      </c>
      <c r="Q27" s="104">
        <f t="shared" si="0"/>
        <v>0.69006012537970474</v>
      </c>
      <c r="R27" s="104">
        <f t="shared" si="1"/>
        <v>7.0828803933498496E-2</v>
      </c>
      <c r="S27" s="104">
        <f t="shared" si="2"/>
        <v>0.15614162924108771</v>
      </c>
      <c r="T27" s="104">
        <f t="shared" si="3"/>
        <v>-1.1343383115362917E-3</v>
      </c>
      <c r="U27" s="104">
        <f t="shared" si="4"/>
        <v>8.4103779715576477E-2</v>
      </c>
      <c r="V27" s="104"/>
      <c r="W27" s="105">
        <f t="shared" si="5"/>
        <v>0.99999999995833122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/>
      <c r="M28" s="85">
        <v>82.119976339999994</v>
      </c>
      <c r="N28" s="72">
        <f t="shared" si="6"/>
        <v>3.6395311499464178E-3</v>
      </c>
      <c r="O28" s="6"/>
      <c r="P28" s="25">
        <v>44075</v>
      </c>
      <c r="Q28" s="104">
        <f t="shared" si="0"/>
        <v>0.6875577375764087</v>
      </c>
      <c r="R28" s="104">
        <f t="shared" si="1"/>
        <v>7.1119024523998126E-2</v>
      </c>
      <c r="S28" s="104">
        <f t="shared" si="2"/>
        <v>0.15589552170621337</v>
      </c>
      <c r="T28" s="104">
        <f t="shared" si="3"/>
        <v>-1.2700604468434415E-3</v>
      </c>
      <c r="U28" s="104">
        <f t="shared" si="4"/>
        <v>8.6697776620070111E-2</v>
      </c>
      <c r="V28" s="104"/>
      <c r="W28" s="105">
        <f t="shared" si="5"/>
        <v>0.99999999997984679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/>
      <c r="M29" s="85">
        <v>82.863343510000007</v>
      </c>
      <c r="N29" s="72">
        <f t="shared" si="6"/>
        <v>9.0522087697915143E-3</v>
      </c>
      <c r="O29" s="6"/>
      <c r="P29" s="25">
        <v>44105</v>
      </c>
      <c r="Q29" s="104">
        <f t="shared" si="0"/>
        <v>0.69028840166480543</v>
      </c>
      <c r="R29" s="104">
        <f t="shared" si="1"/>
        <v>7.0209934826527251E-2</v>
      </c>
      <c r="S29" s="104">
        <f t="shared" si="2"/>
        <v>0.15497284616053486</v>
      </c>
      <c r="T29" s="104">
        <f t="shared" si="3"/>
        <v>-1.3911933743686869E-3</v>
      </c>
      <c r="U29" s="104">
        <f t="shared" si="4"/>
        <v>8.5920010745300923E-2</v>
      </c>
      <c r="V29" s="104"/>
      <c r="W29" s="105">
        <f t="shared" si="5"/>
        <v>1.0000000000227998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/>
      <c r="M30" s="85">
        <v>82.670323170000003</v>
      </c>
      <c r="N30" s="72">
        <f t="shared" si="6"/>
        <v>-2.3293815072368274E-3</v>
      </c>
      <c r="O30" s="6"/>
      <c r="P30" s="25">
        <v>44136</v>
      </c>
      <c r="Q30" s="104">
        <f t="shared" si="0"/>
        <v>0.69190010096484811</v>
      </c>
      <c r="R30" s="104">
        <f t="shared" si="1"/>
        <v>7.0305933961584882E-2</v>
      </c>
      <c r="S30" s="104">
        <f t="shared" si="2"/>
        <v>0.15517568840728235</v>
      </c>
      <c r="T30" s="104">
        <f t="shared" si="3"/>
        <v>-1.5225575648843269E-3</v>
      </c>
      <c r="U30" s="104">
        <f t="shared" si="4"/>
        <v>8.4140834187649588E-2</v>
      </c>
      <c r="V30" s="104"/>
      <c r="W30" s="105">
        <f t="shared" si="5"/>
        <v>0.9999999999564807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/>
      <c r="M31" s="85">
        <v>82.644066820000006</v>
      </c>
      <c r="N31" s="72">
        <f t="shared" si="6"/>
        <v>-3.1760308891015665E-4</v>
      </c>
      <c r="O31" s="6"/>
      <c r="P31" s="25">
        <v>44166</v>
      </c>
      <c r="Q31" s="104">
        <f t="shared" si="0"/>
        <v>0.69211992038946013</v>
      </c>
      <c r="R31" s="104">
        <f t="shared" si="1"/>
        <v>7.046417047700633E-2</v>
      </c>
      <c r="S31" s="104">
        <f t="shared" si="2"/>
        <v>0.15490690435054993</v>
      </c>
      <c r="T31" s="104">
        <f t="shared" si="3"/>
        <v>-1.478523694510138E-3</v>
      </c>
      <c r="U31" s="104">
        <f t="shared" si="4"/>
        <v>8.3987528492144345E-2</v>
      </c>
      <c r="V31" s="104"/>
      <c r="W31" s="105">
        <f t="shared" si="5"/>
        <v>1.0000000000146507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/>
      <c r="M32" s="85">
        <v>82.634851889999993</v>
      </c>
      <c r="N32" s="72">
        <f t="shared" si="6"/>
        <v>-1.1150141025950688E-4</v>
      </c>
      <c r="O32" s="6"/>
      <c r="P32" s="25">
        <v>44197</v>
      </c>
      <c r="Q32" s="72">
        <f>IFERROR((G32*O$292)/$M32*(100/O$293),"")</f>
        <v>0.69155971911284031</v>
      </c>
      <c r="R32" s="72">
        <f t="shared" si="1"/>
        <v>7.0404070610421005E-2</v>
      </c>
      <c r="S32" s="72">
        <f t="shared" si="2"/>
        <v>0.15540135780986133</v>
      </c>
      <c r="T32" s="72">
        <f t="shared" si="3"/>
        <v>-1.5420994853413612E-3</v>
      </c>
      <c r="U32" s="72">
        <f t="shared" si="4"/>
        <v>8.4176951915468326E-2</v>
      </c>
      <c r="V32" s="72"/>
      <c r="W32" s="74">
        <f t="shared" si="5"/>
        <v>0.99999999996324962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/>
      <c r="M33" s="85">
        <v>82.97947972</v>
      </c>
      <c r="N33" s="72">
        <f t="shared" si="6"/>
        <v>4.1704900791588173E-3</v>
      </c>
      <c r="O33" s="6"/>
      <c r="P33" s="25">
        <v>44228</v>
      </c>
      <c r="Q33" s="72">
        <f t="shared" ref="Q33:Q96" si="7">IFERROR((G33*O$292)/$M33*(100/O$293),"")</f>
        <v>0.68868755449916141</v>
      </c>
      <c r="R33" s="72">
        <f t="shared" si="1"/>
        <v>6.9976319868405162E-2</v>
      </c>
      <c r="S33" s="72">
        <f t="shared" si="2"/>
        <v>0.15443915139784786</v>
      </c>
      <c r="T33" s="72">
        <f t="shared" si="3"/>
        <v>-1.5027775406282191E-3</v>
      </c>
      <c r="U33" s="72">
        <f t="shared" si="4"/>
        <v>8.8399751732348542E-2</v>
      </c>
      <c r="V33" s="72"/>
      <c r="W33" s="74">
        <f t="shared" si="5"/>
        <v>0.99999999995713473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/>
      <c r="M34" s="85">
        <v>83.27795931</v>
      </c>
      <c r="N34" s="72">
        <f t="shared" si="6"/>
        <v>3.5970289402533773E-3</v>
      </c>
      <c r="O34" s="6"/>
      <c r="P34" s="25">
        <v>44256</v>
      </c>
      <c r="Q34" s="72">
        <f t="shared" si="7"/>
        <v>0.68621920416243154</v>
      </c>
      <c r="R34" s="72">
        <f t="shared" si="1"/>
        <v>6.9860380772402489E-2</v>
      </c>
      <c r="S34" s="72">
        <f t="shared" si="2"/>
        <v>0.15546393442295106</v>
      </c>
      <c r="T34" s="72">
        <f t="shared" si="3"/>
        <v>-1.5917732243287844E-3</v>
      </c>
      <c r="U34" s="72">
        <f t="shared" si="4"/>
        <v>9.0048253811033929E-2</v>
      </c>
      <c r="V34" s="72"/>
      <c r="W34" s="74">
        <f t="shared" si="5"/>
        <v>0.99999999994449018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/>
      <c r="M35" s="85">
        <v>84.190393360000002</v>
      </c>
      <c r="N35" s="72">
        <f t="shared" si="6"/>
        <v>1.0956489058569385E-2</v>
      </c>
      <c r="O35" s="6"/>
      <c r="P35" s="25">
        <v>44287</v>
      </c>
      <c r="Q35" s="72">
        <f t="shared" si="7"/>
        <v>0.68503819167071156</v>
      </c>
      <c r="R35" s="72">
        <f t="shared" si="1"/>
        <v>6.950346363341052E-2</v>
      </c>
      <c r="S35" s="72">
        <f t="shared" si="2"/>
        <v>0.15409129761759419</v>
      </c>
      <c r="T35" s="72">
        <f t="shared" si="3"/>
        <v>-1.5049993634805381E-3</v>
      </c>
      <c r="U35" s="72">
        <f t="shared" si="4"/>
        <v>9.28720464112716E-2</v>
      </c>
      <c r="V35" s="72"/>
      <c r="W35" s="74">
        <f t="shared" si="5"/>
        <v>0.99999999996950728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/>
      <c r="M36" s="85">
        <v>84.547916459999996</v>
      </c>
      <c r="N36" s="72">
        <f t="shared" si="6"/>
        <v>4.2466020852429676E-3</v>
      </c>
      <c r="O36" s="6"/>
      <c r="P36" s="25">
        <v>44317</v>
      </c>
      <c r="Q36" s="72">
        <f t="shared" si="7"/>
        <v>0.68214140854276339</v>
      </c>
      <c r="R36" s="72">
        <f t="shared" si="1"/>
        <v>6.9275978100804728E-2</v>
      </c>
      <c r="S36" s="72">
        <f t="shared" si="2"/>
        <v>0.15421700371261562</v>
      </c>
      <c r="T36" s="72">
        <f t="shared" si="3"/>
        <v>-1.3694084586266676E-3</v>
      </c>
      <c r="U36" s="72">
        <f t="shared" si="4"/>
        <v>9.5735018071545289E-2</v>
      </c>
      <c r="V36" s="72"/>
      <c r="W36" s="74">
        <f t="shared" si="5"/>
        <v>0.99999999996910238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/>
      <c r="M37" s="85">
        <v>84.452410229999998</v>
      </c>
      <c r="N37" s="72">
        <f t="shared" si="6"/>
        <v>-1.1296106870378742E-3</v>
      </c>
      <c r="O37" s="6"/>
      <c r="P37" s="25">
        <v>44348</v>
      </c>
      <c r="Q37" s="72">
        <f t="shared" si="7"/>
        <v>0.68291283417856674</v>
      </c>
      <c r="R37" s="72">
        <f t="shared" si="1"/>
        <v>6.9620301623462527E-2</v>
      </c>
      <c r="S37" s="72">
        <f t="shared" si="2"/>
        <v>0.15485831538833425</v>
      </c>
      <c r="T37" s="72">
        <f t="shared" si="3"/>
        <v>-1.3848184926725168E-3</v>
      </c>
      <c r="U37" s="72">
        <f t="shared" si="4"/>
        <v>9.3993367348240417E-2</v>
      </c>
      <c r="V37" s="72"/>
      <c r="W37" s="74">
        <f t="shared" si="5"/>
        <v>1.0000000000459315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/>
      <c r="M38" s="85">
        <v>84.759328909999994</v>
      </c>
      <c r="N38" s="72">
        <f t="shared" si="6"/>
        <v>3.6342204936972156E-3</v>
      </c>
      <c r="O38" s="6"/>
      <c r="P38" s="25">
        <v>44378</v>
      </c>
      <c r="Q38" s="72">
        <f t="shared" si="7"/>
        <v>0.68168277803393051</v>
      </c>
      <c r="R38" s="72">
        <f t="shared" si="1"/>
        <v>6.9500710785956543E-2</v>
      </c>
      <c r="S38" s="72">
        <f t="shared" si="2"/>
        <v>0.15460770987637337</v>
      </c>
      <c r="T38" s="72">
        <f t="shared" si="3"/>
        <v>-1.3752002496599449E-3</v>
      </c>
      <c r="U38" s="72">
        <f t="shared" si="4"/>
        <v>9.5584001585001147E-2</v>
      </c>
      <c r="V38" s="72"/>
      <c r="W38" s="74">
        <f t="shared" si="5"/>
        <v>1.0000000000316016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/>
      <c r="M39" s="85">
        <v>84.991430410000007</v>
      </c>
      <c r="N39" s="72">
        <f t="shared" si="6"/>
        <v>2.7383593403207396E-3</v>
      </c>
      <c r="O39" s="6"/>
      <c r="P39" s="25">
        <v>44409</v>
      </c>
      <c r="Q39" s="72">
        <f t="shared" si="7"/>
        <v>0.67982118334676511</v>
      </c>
      <c r="R39" s="72">
        <f t="shared" si="1"/>
        <v>6.9376985920974035E-2</v>
      </c>
      <c r="S39" s="72">
        <f t="shared" si="2"/>
        <v>0.15449479347296052</v>
      </c>
      <c r="T39" s="72">
        <f t="shared" si="3"/>
        <v>-1.3793152991986432E-3</v>
      </c>
      <c r="U39" s="72">
        <f t="shared" si="4"/>
        <v>9.7686352528100914E-2</v>
      </c>
      <c r="V39" s="72"/>
      <c r="W39" s="74">
        <f t="shared" si="5"/>
        <v>0.99999999996960198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/>
      <c r="M40" s="85">
        <v>85.214992879999997</v>
      </c>
      <c r="N40" s="72">
        <f t="shared" si="6"/>
        <v>2.6304119006059778E-3</v>
      </c>
      <c r="O40" s="6"/>
      <c r="P40" s="25">
        <v>44440</v>
      </c>
      <c r="Q40" s="72">
        <f t="shared" si="7"/>
        <v>0.67803766500368023</v>
      </c>
      <c r="R40" s="72">
        <f t="shared" si="1"/>
        <v>6.9656274467136958E-2</v>
      </c>
      <c r="S40" s="72">
        <f t="shared" si="2"/>
        <v>0.15424371840339435</v>
      </c>
      <c r="T40" s="72">
        <f t="shared" si="3"/>
        <v>-1.3756966503579177E-3</v>
      </c>
      <c r="U40" s="72">
        <f t="shared" si="4"/>
        <v>9.9438038728504513E-2</v>
      </c>
      <c r="V40" s="72"/>
      <c r="W40" s="74">
        <f t="shared" si="5"/>
        <v>0.99999999995235811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/>
      <c r="M41" s="85">
        <v>86.556566989999993</v>
      </c>
      <c r="N41" s="72">
        <f t="shared" si="6"/>
        <v>1.5743404589485754E-2</v>
      </c>
      <c r="O41" s="6"/>
      <c r="P41" s="25">
        <v>44470</v>
      </c>
      <c r="Q41" s="72">
        <f t="shared" si="7"/>
        <v>0.68334958850823924</v>
      </c>
      <c r="R41" s="72">
        <f t="shared" si="1"/>
        <v>6.8446887473069359E-2</v>
      </c>
      <c r="S41" s="72">
        <f t="shared" si="2"/>
        <v>0.15200488767554232</v>
      </c>
      <c r="T41" s="72">
        <f t="shared" si="3"/>
        <v>-1.3543741895266428E-3</v>
      </c>
      <c r="U41" s="72">
        <f t="shared" si="4"/>
        <v>9.7553010490311148E-2</v>
      </c>
      <c r="V41" s="72"/>
      <c r="W41" s="74">
        <f t="shared" si="5"/>
        <v>0.99999999995763544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/>
      <c r="M42" s="85">
        <v>86.858354000000006</v>
      </c>
      <c r="N42" s="72">
        <f t="shared" si="6"/>
        <v>3.4865871012985661E-3</v>
      </c>
      <c r="O42" s="6"/>
      <c r="P42" s="25">
        <v>44501</v>
      </c>
      <c r="Q42" s="72">
        <f t="shared" si="7"/>
        <v>0.68097530878034296</v>
      </c>
      <c r="R42" s="72">
        <f t="shared" si="1"/>
        <v>6.8403030049783597E-2</v>
      </c>
      <c r="S42" s="72">
        <f t="shared" si="2"/>
        <v>0.15238470334227935</v>
      </c>
      <c r="T42" s="72">
        <f t="shared" si="3"/>
        <v>-1.3753397501574953E-3</v>
      </c>
      <c r="U42" s="72">
        <f t="shared" si="4"/>
        <v>9.9612297629655802E-2</v>
      </c>
      <c r="V42" s="72"/>
      <c r="W42" s="74">
        <f t="shared" si="5"/>
        <v>1.0000000000519043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/>
      <c r="M43" s="85">
        <v>87.734257650000004</v>
      </c>
      <c r="N43" s="72">
        <f t="shared" si="6"/>
        <v>1.0084276407079873E-2</v>
      </c>
      <c r="O43" s="6"/>
      <c r="P43" s="25">
        <v>44531</v>
      </c>
      <c r="Q43" s="72">
        <f t="shared" si="7"/>
        <v>0.67417672434482989</v>
      </c>
      <c r="R43" s="72">
        <f t="shared" si="1"/>
        <v>6.8360198388937435E-2</v>
      </c>
      <c r="S43" s="72">
        <f t="shared" si="2"/>
        <v>0.1516124288300322</v>
      </c>
      <c r="T43" s="72">
        <f t="shared" si="3"/>
        <v>-1.7555414918810136E-3</v>
      </c>
      <c r="U43" s="72">
        <f t="shared" si="4"/>
        <v>0.1076061898954478</v>
      </c>
      <c r="V43" s="72"/>
      <c r="W43" s="74">
        <f t="shared" si="5"/>
        <v>0.99999999996736633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/>
      <c r="M44" s="85">
        <v>87.173489790000005</v>
      </c>
      <c r="N44" s="72">
        <f t="shared" si="6"/>
        <v>-6.3916635875245209E-3</v>
      </c>
      <c r="O44" s="6"/>
      <c r="P44" s="25">
        <v>44562</v>
      </c>
      <c r="Q44" s="72">
        <f t="shared" si="7"/>
        <v>0.67126318726698597</v>
      </c>
      <c r="R44" s="72">
        <f t="shared" si="1"/>
        <v>6.8993202759987549E-2</v>
      </c>
      <c r="S44" s="72">
        <f t="shared" si="2"/>
        <v>0.15243693981464504</v>
      </c>
      <c r="T44" s="72">
        <f t="shared" si="3"/>
        <v>-1.7598004176713345E-3</v>
      </c>
      <c r="U44" s="72">
        <f t="shared" si="4"/>
        <v>0.10906647055123353</v>
      </c>
      <c r="V44" s="72"/>
      <c r="W44" s="74">
        <f t="shared" si="5"/>
        <v>0.99999999997518074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/>
      <c r="M45" s="85">
        <v>86.892513660000006</v>
      </c>
      <c r="N45" s="72">
        <f t="shared" si="6"/>
        <v>-3.2231832255066317E-3</v>
      </c>
      <c r="O45" s="6"/>
      <c r="P45" s="25">
        <v>44593</v>
      </c>
      <c r="Q45" s="72">
        <f t="shared" si="7"/>
        <v>0.67343378775516771</v>
      </c>
      <c r="R45" s="72">
        <f t="shared" si="1"/>
        <v>6.8893160922230245E-2</v>
      </c>
      <c r="S45" s="72">
        <f t="shared" si="2"/>
        <v>0.1536861904540103</v>
      </c>
      <c r="T45" s="72">
        <f t="shared" si="3"/>
        <v>-1.7507357253890377E-3</v>
      </c>
      <c r="U45" s="72">
        <f t="shared" si="4"/>
        <v>0.10573759656992748</v>
      </c>
      <c r="V45" s="72"/>
      <c r="W45" s="74">
        <f t="shared" si="5"/>
        <v>0.9999999999759468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/>
      <c r="M46" s="85">
        <v>87.631885150000002</v>
      </c>
      <c r="N46" s="72">
        <f t="shared" si="6"/>
        <v>8.509035575758217E-3</v>
      </c>
      <c r="O46" s="6"/>
      <c r="P46" s="25">
        <v>44621</v>
      </c>
      <c r="Q46" s="72">
        <f t="shared" si="7"/>
        <v>0.66775186339377135</v>
      </c>
      <c r="R46" s="72">
        <f t="shared" si="1"/>
        <v>6.927312936050177E-2</v>
      </c>
      <c r="S46" s="72">
        <f t="shared" si="2"/>
        <v>0.15643922379145306</v>
      </c>
      <c r="T46" s="72">
        <f t="shared" si="3"/>
        <v>-1.8752740503004124E-3</v>
      </c>
      <c r="U46" s="72">
        <f t="shared" si="4"/>
        <v>0.10841105748324553</v>
      </c>
      <c r="V46" s="72"/>
      <c r="W46" s="74">
        <f t="shared" si="5"/>
        <v>0.99999999997867128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/>
      <c r="M47" s="85">
        <v>88.591645439999994</v>
      </c>
      <c r="N47" s="72">
        <f t="shared" si="6"/>
        <v>1.0952181256367544E-2</v>
      </c>
      <c r="O47" s="6"/>
      <c r="P47" s="25">
        <v>44652</v>
      </c>
      <c r="Q47" s="72">
        <f t="shared" si="7"/>
        <v>0.66527395668092082</v>
      </c>
      <c r="R47" s="72">
        <f t="shared" si="1"/>
        <v>6.9219927131272577E-2</v>
      </c>
      <c r="S47" s="72">
        <f t="shared" si="2"/>
        <v>0.15533789369597112</v>
      </c>
      <c r="T47" s="72">
        <f t="shared" si="3"/>
        <v>-1.8549582117424221E-3</v>
      </c>
      <c r="U47" s="72">
        <f t="shared" si="4"/>
        <v>0.1120231806635663</v>
      </c>
      <c r="V47" s="72"/>
      <c r="W47" s="74">
        <f t="shared" si="5"/>
        <v>0.99999999995998845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/>
      <c r="M48" s="85">
        <v>90.383729279999997</v>
      </c>
      <c r="N48" s="72">
        <f t="shared" si="6"/>
        <v>2.0228587369603757E-2</v>
      </c>
      <c r="O48" s="6"/>
      <c r="P48" s="25">
        <v>44682</v>
      </c>
      <c r="Q48" s="72">
        <f t="shared" si="7"/>
        <v>0.65208323400950574</v>
      </c>
      <c r="R48" s="72">
        <f t="shared" si="1"/>
        <v>6.8282388354254042E-2</v>
      </c>
      <c r="S48" s="72">
        <f t="shared" si="2"/>
        <v>0.15240335388687573</v>
      </c>
      <c r="T48" s="72">
        <f t="shared" si="3"/>
        <v>-1.5024030153785899E-3</v>
      </c>
      <c r="U48" s="72">
        <f t="shared" si="4"/>
        <v>0.12873342678615243</v>
      </c>
      <c r="V48" s="72"/>
      <c r="W48" s="74">
        <f t="shared" si="5"/>
        <v>1.0000000000214093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/>
      <c r="M49" s="85">
        <v>90.676754419999995</v>
      </c>
      <c r="N49" s="72">
        <f t="shared" si="6"/>
        <v>3.242012056088539E-3</v>
      </c>
      <c r="O49" s="6"/>
      <c r="P49" s="25">
        <v>44713</v>
      </c>
      <c r="Q49" s="72">
        <f t="shared" si="7"/>
        <v>0.64997600396847177</v>
      </c>
      <c r="R49" s="72">
        <f t="shared" si="1"/>
        <v>6.9176482233260547E-2</v>
      </c>
      <c r="S49" s="72">
        <f t="shared" si="2"/>
        <v>0.15480991921442014</v>
      </c>
      <c r="T49" s="72">
        <f t="shared" si="3"/>
        <v>-1.2952929080774433E-3</v>
      </c>
      <c r="U49" s="72">
        <f t="shared" si="4"/>
        <v>0.12733288752745631</v>
      </c>
      <c r="V49" s="72"/>
      <c r="W49" s="74">
        <f t="shared" si="5"/>
        <v>1.0000000000355314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/>
      <c r="M50" s="85">
        <v>91.687498360000006</v>
      </c>
      <c r="N50" s="72">
        <f t="shared" si="6"/>
        <v>1.1146670902207223E-2</v>
      </c>
      <c r="O50" s="6"/>
      <c r="P50" s="25">
        <v>44743</v>
      </c>
      <c r="Q50" s="72">
        <f t="shared" si="7"/>
        <v>0.64625751021071354</v>
      </c>
      <c r="R50" s="72">
        <f t="shared" si="1"/>
        <v>6.9026373977167252E-2</v>
      </c>
      <c r="S50" s="72">
        <f t="shared" si="2"/>
        <v>0.15339003716620841</v>
      </c>
      <c r="T50" s="72">
        <f t="shared" si="3"/>
        <v>-9.3203334587073914E-4</v>
      </c>
      <c r="U50" s="72">
        <f t="shared" si="4"/>
        <v>0.13225811200962792</v>
      </c>
      <c r="V50" s="72"/>
      <c r="W50" s="74">
        <f t="shared" si="5"/>
        <v>1.0000000000178464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/>
      <c r="M51" s="85">
        <v>93.1636393</v>
      </c>
      <c r="N51" s="72">
        <f t="shared" si="6"/>
        <v>1.6099696975089284E-2</v>
      </c>
      <c r="O51" s="6"/>
      <c r="P51" s="25">
        <v>44774</v>
      </c>
      <c r="Q51" s="72">
        <f t="shared" si="7"/>
        <v>0.63601781610073371</v>
      </c>
      <c r="R51" s="72">
        <f t="shared" si="1"/>
        <v>6.8475175428009905E-2</v>
      </c>
      <c r="S51" s="72">
        <f t="shared" si="2"/>
        <v>0.15152396789826988</v>
      </c>
      <c r="T51" s="72">
        <f t="shared" si="3"/>
        <v>8.5563592634119981E-5</v>
      </c>
      <c r="U51" s="72">
        <f t="shared" si="4"/>
        <v>0.14389747695037339</v>
      </c>
      <c r="V51" s="72"/>
      <c r="W51" s="74">
        <f t="shared" si="5"/>
        <v>0.99999999997002098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/>
      <c r="M52" s="85">
        <v>92.913871689999993</v>
      </c>
      <c r="N52" s="72">
        <f t="shared" si="6"/>
        <v>-2.6809559166717234E-3</v>
      </c>
      <c r="O52" s="6"/>
      <c r="P52" s="25">
        <v>44805</v>
      </c>
      <c r="Q52" s="72">
        <f t="shared" si="7"/>
        <v>0.63772753551028449</v>
      </c>
      <c r="R52" s="72">
        <f t="shared" si="1"/>
        <v>6.9444961068329064E-2</v>
      </c>
      <c r="S52" s="72">
        <f t="shared" si="2"/>
        <v>0.1533459192376756</v>
      </c>
      <c r="T52" s="72">
        <f t="shared" si="3"/>
        <v>1.6828744909157902E-3</v>
      </c>
      <c r="U52" s="72">
        <f t="shared" si="4"/>
        <v>0.13779870964194685</v>
      </c>
      <c r="V52" s="72"/>
      <c r="W52" s="74">
        <f t="shared" si="5"/>
        <v>0.99999999994915179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/>
      <c r="M53" s="85">
        <v>93.743744250000006</v>
      </c>
      <c r="N53" s="72">
        <f t="shared" si="6"/>
        <v>8.9316325421118226E-3</v>
      </c>
      <c r="O53" s="6"/>
      <c r="P53" s="25">
        <v>44835</v>
      </c>
      <c r="Q53" s="72">
        <f t="shared" si="7"/>
        <v>0.64725197951931035</v>
      </c>
      <c r="R53" s="72">
        <f t="shared" si="1"/>
        <v>6.8830195058266735E-2</v>
      </c>
      <c r="S53" s="72">
        <f t="shared" si="2"/>
        <v>0.15296988956991869</v>
      </c>
      <c r="T53" s="72">
        <f t="shared" si="3"/>
        <v>4.1303980055782874E-3</v>
      </c>
      <c r="U53" s="72">
        <f t="shared" si="4"/>
        <v>0.12681753780727989</v>
      </c>
      <c r="V53" s="72"/>
      <c r="W53" s="74">
        <f t="shared" si="5"/>
        <v>0.99999999996035382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/>
      <c r="M54" s="85">
        <v>94.285406379999998</v>
      </c>
      <c r="N54" s="72">
        <f t="shared" si="6"/>
        <v>5.778114948720825E-3</v>
      </c>
      <c r="O54" s="6"/>
      <c r="P54" s="25">
        <v>44866</v>
      </c>
      <c r="Q54" s="72">
        <f t="shared" si="7"/>
        <v>0.64353356858665611</v>
      </c>
      <c r="R54" s="72">
        <f t="shared" si="1"/>
        <v>6.9328175406702691E-2</v>
      </c>
      <c r="S54" s="72">
        <f t="shared" si="2"/>
        <v>0.15223049498573665</v>
      </c>
      <c r="T54" s="72">
        <f t="shared" si="3"/>
        <v>7.9508331970461373E-3</v>
      </c>
      <c r="U54" s="72">
        <f t="shared" si="4"/>
        <v>0.12695692785921622</v>
      </c>
      <c r="V54" s="72"/>
      <c r="W54" s="74">
        <f t="shared" si="5"/>
        <v>1.0000000000353577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/>
      <c r="M55" s="85">
        <v>95.876214219999994</v>
      </c>
      <c r="N55" s="72">
        <f t="shared" si="6"/>
        <v>1.6872259462811678E-2</v>
      </c>
      <c r="O55" s="6"/>
      <c r="P55" s="25">
        <v>44896</v>
      </c>
      <c r="Q55" s="72">
        <f t="shared" si="7"/>
        <v>0.63285586030896235</v>
      </c>
      <c r="R55" s="72">
        <f t="shared" si="1"/>
        <v>6.8880725393674985E-2</v>
      </c>
      <c r="S55" s="72">
        <f t="shared" si="2"/>
        <v>0.15230939051885942</v>
      </c>
      <c r="T55" s="72">
        <f t="shared" si="3"/>
        <v>1.0473084103231695E-2</v>
      </c>
      <c r="U55" s="72">
        <f t="shared" si="4"/>
        <v>0.13548093965830157</v>
      </c>
      <c r="V55" s="72"/>
      <c r="W55" s="74">
        <f t="shared" si="5"/>
        <v>0.99999999998302991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/>
      <c r="M56" s="85">
        <v>94.346591259999997</v>
      </c>
      <c r="N56" s="72">
        <f t="shared" si="6"/>
        <v>-1.5954144335424858E-2</v>
      </c>
      <c r="O56" s="6"/>
      <c r="P56" s="25">
        <v>44927</v>
      </c>
      <c r="Q56" s="72">
        <f t="shared" si="7"/>
        <v>0.63585884145215399</v>
      </c>
      <c r="R56" s="72">
        <f t="shared" si="1"/>
        <v>6.9402258590402902E-2</v>
      </c>
      <c r="S56" s="72">
        <f t="shared" si="2"/>
        <v>0.15519669751341891</v>
      </c>
      <c r="T56" s="72">
        <f t="shared" si="3"/>
        <v>1.2352195352839265E-2</v>
      </c>
      <c r="U56" s="72">
        <f t="shared" si="4"/>
        <v>0.12719000708317094</v>
      </c>
      <c r="V56" s="72"/>
      <c r="W56" s="74">
        <f t="shared" si="5"/>
        <v>0.99999999999198608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/>
      <c r="M57" s="85">
        <v>93.220310510000004</v>
      </c>
      <c r="N57" s="72">
        <f t="shared" si="6"/>
        <v>-1.1937694144096733E-2</v>
      </c>
      <c r="O57" s="6"/>
      <c r="P57" s="25">
        <v>44958</v>
      </c>
      <c r="Q57" s="72">
        <f t="shared" si="7"/>
        <v>0.64354123994371482</v>
      </c>
      <c r="R57" s="72">
        <f t="shared" si="1"/>
        <v>6.9819085844441478E-2</v>
      </c>
      <c r="S57" s="72">
        <f t="shared" si="2"/>
        <v>0.1572127702899444</v>
      </c>
      <c r="T57" s="72">
        <f t="shared" si="3"/>
        <v>1.3947954642080745E-2</v>
      </c>
      <c r="U57" s="72">
        <f t="shared" si="4"/>
        <v>0.11547894930769706</v>
      </c>
      <c r="V57" s="72"/>
      <c r="W57" s="74">
        <f t="shared" si="5"/>
        <v>1.0000000000278786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/>
      <c r="M58" s="85">
        <v>94.059454889999998</v>
      </c>
      <c r="N58" s="72">
        <f t="shared" si="6"/>
        <v>9.0017333712912873E-3</v>
      </c>
      <c r="O58" s="6"/>
      <c r="P58" s="25">
        <v>44986</v>
      </c>
      <c r="Q58" s="72">
        <f t="shared" si="7"/>
        <v>0.63779993498475529</v>
      </c>
      <c r="R58" s="72">
        <f t="shared" si="1"/>
        <v>6.9494716926111297E-2</v>
      </c>
      <c r="S58" s="72">
        <f t="shared" si="2"/>
        <v>0.15790630979542214</v>
      </c>
      <c r="T58" s="72">
        <f t="shared" si="3"/>
        <v>1.5525604608667719E-2</v>
      </c>
      <c r="U58" s="72">
        <f t="shared" si="4"/>
        <v>0.11927343363479986</v>
      </c>
      <c r="V58" s="72"/>
      <c r="W58" s="74">
        <f t="shared" si="5"/>
        <v>0.99999999994975641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/>
      <c r="M59" s="85">
        <v>94.572502869999994</v>
      </c>
      <c r="N59" s="72">
        <f t="shared" si="6"/>
        <v>5.4545072645806325E-3</v>
      </c>
      <c r="O59" s="6"/>
      <c r="P59" s="25">
        <v>45017</v>
      </c>
      <c r="Q59" s="72">
        <f t="shared" si="7"/>
        <v>0.64325075625213479</v>
      </c>
      <c r="R59" s="72">
        <f t="shared" si="1"/>
        <v>6.9770888125598743E-2</v>
      </c>
      <c r="S59" s="72">
        <f t="shared" si="2"/>
        <v>0.15663273511238818</v>
      </c>
      <c r="T59" s="72">
        <f t="shared" si="3"/>
        <v>1.6832441659524463E-2</v>
      </c>
      <c r="U59" s="72">
        <f t="shared" si="4"/>
        <v>0.11351317889851024</v>
      </c>
      <c r="V59" s="72"/>
      <c r="W59" s="74">
        <f t="shared" si="5"/>
        <v>1.0000000000481564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/>
      <c r="M60" s="85">
        <v>94.509946920000004</v>
      </c>
      <c r="N60" s="72">
        <f t="shared" si="6"/>
        <v>-6.6146023528612652E-4</v>
      </c>
      <c r="O60" s="6"/>
      <c r="P60" s="25">
        <v>45047</v>
      </c>
      <c r="Q60" s="72">
        <f t="shared" si="7"/>
        <v>0.6436765226762724</v>
      </c>
      <c r="R60" s="72">
        <f t="shared" si="1"/>
        <v>6.9698231775876585E-2</v>
      </c>
      <c r="S60" s="72">
        <f t="shared" si="2"/>
        <v>0.15743178006834005</v>
      </c>
      <c r="T60" s="72">
        <f t="shared" si="3"/>
        <v>1.8124089331367162E-2</v>
      </c>
      <c r="U60" s="72">
        <f t="shared" si="4"/>
        <v>0.11106937610163536</v>
      </c>
      <c r="V60" s="72"/>
      <c r="W60" s="74">
        <f t="shared" si="5"/>
        <v>0.99999999995349143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/>
      <c r="M61" s="85">
        <v>94.247158080000005</v>
      </c>
      <c r="N61" s="72">
        <f t="shared" si="6"/>
        <v>-2.7805416103179326E-3</v>
      </c>
      <c r="O61" s="6"/>
      <c r="P61" s="25">
        <v>45078</v>
      </c>
      <c r="Q61" s="72">
        <f t="shared" si="7"/>
        <v>0.64547128243534924</v>
      </c>
      <c r="R61" s="72">
        <f t="shared" si="1"/>
        <v>7.0071324356191927E-2</v>
      </c>
      <c r="S61" s="72">
        <f t="shared" si="2"/>
        <v>0.15801020803730381</v>
      </c>
      <c r="T61" s="72">
        <f t="shared" si="3"/>
        <v>1.940960953866969E-2</v>
      </c>
      <c r="U61" s="72">
        <f t="shared" si="4"/>
        <v>0.10703757565325318</v>
      </c>
      <c r="V61" s="72"/>
      <c r="W61" s="74">
        <f t="shared" si="5"/>
        <v>1.0000000000207678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/>
      <c r="M62" s="85">
        <v>94.135559790000002</v>
      </c>
      <c r="N62" s="72">
        <f t="shared" si="6"/>
        <v>-1.1841024416383572E-3</v>
      </c>
      <c r="O62" s="6"/>
      <c r="P62" s="25">
        <v>45108</v>
      </c>
      <c r="Q62" s="72">
        <f t="shared" si="7"/>
        <v>0.65183161379259935</v>
      </c>
      <c r="R62" s="72">
        <f t="shared" si="1"/>
        <v>6.919991279010293E-2</v>
      </c>
      <c r="S62" s="72">
        <f t="shared" si="2"/>
        <v>0.15777864875061443</v>
      </c>
      <c r="T62" s="72">
        <f t="shared" si="3"/>
        <v>2.0110653320614843E-2</v>
      </c>
      <c r="U62" s="72">
        <f t="shared" si="4"/>
        <v>0.10107917132402879</v>
      </c>
      <c r="V62" s="72"/>
      <c r="W62" s="74">
        <f t="shared" si="5"/>
        <v>0.9999999999779603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/>
      <c r="M63" s="85">
        <v>94.560213340000004</v>
      </c>
      <c r="N63" s="72">
        <f t="shared" si="6"/>
        <v>4.5110854064853712E-3</v>
      </c>
      <c r="O63" s="6"/>
      <c r="P63" s="25">
        <v>45139</v>
      </c>
      <c r="Q63" s="72">
        <f t="shared" si="7"/>
        <v>0.64890435084529619</v>
      </c>
      <c r="R63" s="72">
        <f t="shared" si="1"/>
        <v>6.9126696746144259E-2</v>
      </c>
      <c r="S63" s="72">
        <f t="shared" si="2"/>
        <v>0.15790409263941335</v>
      </c>
      <c r="T63" s="72">
        <f t="shared" si="3"/>
        <v>2.1000694534581664E-2</v>
      </c>
      <c r="U63" s="72">
        <f t="shared" si="4"/>
        <v>0.10306416525676165</v>
      </c>
      <c r="V63" s="72"/>
      <c r="W63" s="74">
        <f t="shared" si="5"/>
        <v>1.0000000000221969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/>
      <c r="M64" s="85">
        <v>95.028320879999995</v>
      </c>
      <c r="N64" s="72">
        <f t="shared" si="6"/>
        <v>4.9503646773392251E-3</v>
      </c>
      <c r="O64" s="6"/>
      <c r="P64" s="25">
        <v>45170</v>
      </c>
      <c r="Q64" s="72">
        <f t="shared" si="7"/>
        <v>0.64570786145606396</v>
      </c>
      <c r="R64" s="72">
        <f t="shared" si="1"/>
        <v>7.0027167854805158E-2</v>
      </c>
      <c r="S64" s="72">
        <f t="shared" si="2"/>
        <v>0.15878604479061284</v>
      </c>
      <c r="T64" s="72">
        <f t="shared" si="3"/>
        <v>2.1826429159094378E-2</v>
      </c>
      <c r="U64" s="72">
        <f t="shared" si="4"/>
        <v>0.10365249669276286</v>
      </c>
      <c r="V64" s="72"/>
      <c r="W64" s="74">
        <f t="shared" si="5"/>
        <v>0.99999999995333921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/>
      <c r="M65" s="85">
        <v>97.348362690000002</v>
      </c>
      <c r="N65" s="72">
        <f t="shared" si="6"/>
        <v>2.4414214504849596E-2</v>
      </c>
      <c r="O65" s="6"/>
      <c r="P65" s="25">
        <v>45200</v>
      </c>
      <c r="Q65" s="72">
        <f t="shared" si="7"/>
        <v>0.64492736954287444</v>
      </c>
      <c r="R65" s="72">
        <f t="shared" si="1"/>
        <v>6.7896764432426204E-2</v>
      </c>
      <c r="S65" s="72">
        <f t="shared" si="2"/>
        <v>0.15459674069153903</v>
      </c>
      <c r="T65" s="72">
        <f t="shared" si="3"/>
        <v>2.1767789952665945E-2</v>
      </c>
      <c r="U65" s="72">
        <f t="shared" si="4"/>
        <v>0.11081133539128953</v>
      </c>
      <c r="V65" s="72"/>
      <c r="W65" s="74">
        <f t="shared" si="5"/>
        <v>1.0000000000107951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/>
      <c r="M66" s="85">
        <v>97.747028200000003</v>
      </c>
      <c r="N66" s="72">
        <f t="shared" si="6"/>
        <v>4.0952461755265901E-3</v>
      </c>
      <c r="O66" s="6"/>
      <c r="P66" s="25">
        <v>45231</v>
      </c>
      <c r="Q66" s="72">
        <f t="shared" si="7"/>
        <v>0.64229700518882271</v>
      </c>
      <c r="R66" s="72">
        <f t="shared" si="1"/>
        <v>6.7447491478091759E-2</v>
      </c>
      <c r="S66" s="72">
        <f t="shared" si="2"/>
        <v>0.15356280623409513</v>
      </c>
      <c r="T66" s="72">
        <f t="shared" si="3"/>
        <v>2.2299484737164161E-2</v>
      </c>
      <c r="U66" s="72">
        <f t="shared" si="4"/>
        <v>0.11439321238832821</v>
      </c>
      <c r="V66" s="72"/>
      <c r="W66" s="74">
        <f t="shared" si="5"/>
        <v>1.0000000000265019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/>
      <c r="M67" s="86">
        <v>97.707162659999995</v>
      </c>
      <c r="N67" s="73">
        <f t="shared" si="6"/>
        <v>-4.0784401054561048E-4</v>
      </c>
      <c r="O67" s="6"/>
      <c r="P67" s="25">
        <v>45261</v>
      </c>
      <c r="Q67" s="72">
        <f t="shared" si="7"/>
        <v>0.64255906905655924</v>
      </c>
      <c r="R67" s="72">
        <f t="shared" si="1"/>
        <v>6.7647434123590783E-2</v>
      </c>
      <c r="S67" s="72">
        <f t="shared" si="2"/>
        <v>0.15349093828726376</v>
      </c>
      <c r="T67" s="72">
        <f t="shared" si="3"/>
        <v>2.2624082276549936E-2</v>
      </c>
      <c r="U67" s="72">
        <f t="shared" si="4"/>
        <v>0.11367847625651015</v>
      </c>
      <c r="V67" s="72"/>
      <c r="W67" s="74">
        <f t="shared" si="5"/>
        <v>1.0000000000004738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/>
      <c r="M68" s="99">
        <f>IF(U295="","",U295)</f>
        <v>97.088998586714155</v>
      </c>
      <c r="N68" s="72">
        <f t="shared" si="6"/>
        <v>-6.3267017121039215E-3</v>
      </c>
      <c r="O68" s="6"/>
      <c r="P68" s="25">
        <v>45292</v>
      </c>
      <c r="Q68" s="72">
        <f t="shared" si="7"/>
        <v>0.64827770760425307</v>
      </c>
      <c r="R68" s="72">
        <f t="shared" si="1"/>
        <v>6.784678265759099E-2</v>
      </c>
      <c r="S68" s="72">
        <f t="shared" si="2"/>
        <v>0.15406207355835222</v>
      </c>
      <c r="T68" s="72">
        <f t="shared" si="3"/>
        <v>2.2690618471092217E-2</v>
      </c>
      <c r="U68" s="72">
        <f t="shared" si="4"/>
        <v>0.10712281770871161</v>
      </c>
      <c r="V68" s="72"/>
      <c r="W68" s="74">
        <f t="shared" si="5"/>
        <v>1.0000000000000002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/>
      <c r="M69" s="100">
        <f t="shared" ref="M69:M132" si="8">IF(U296="","",U296)</f>
        <v>96.639284058589894</v>
      </c>
      <c r="N69" s="72">
        <f t="shared" si="6"/>
        <v>-4.6319823530016624E-3</v>
      </c>
      <c r="O69" s="6"/>
      <c r="P69" s="25">
        <v>45323</v>
      </c>
      <c r="Q69" s="72">
        <f t="shared" si="7"/>
        <v>0.65129449219872471</v>
      </c>
      <c r="R69" s="72">
        <f t="shared" si="1"/>
        <v>6.7813852860796262E-2</v>
      </c>
      <c r="S69" s="72">
        <f t="shared" si="2"/>
        <v>0.15450698784346853</v>
      </c>
      <c r="T69" s="72">
        <f t="shared" si="3"/>
        <v>2.2535484229148119E-2</v>
      </c>
      <c r="U69" s="72">
        <f t="shared" si="4"/>
        <v>0.10384918286786249</v>
      </c>
      <c r="V69" s="72"/>
      <c r="W69" s="74">
        <f t="shared" si="5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/>
      <c r="M70" s="100">
        <f t="shared" si="8"/>
        <v>97.049246942064599</v>
      </c>
      <c r="N70" s="72">
        <f t="shared" si="6"/>
        <v>4.2421970264820974E-3</v>
      </c>
      <c r="O70" s="6"/>
      <c r="P70" s="25">
        <v>45352</v>
      </c>
      <c r="Q70" s="72">
        <f t="shared" si="7"/>
        <v>0.64854324397757801</v>
      </c>
      <c r="R70" s="72">
        <f t="shared" si="1"/>
        <v>6.8163893320746322E-2</v>
      </c>
      <c r="S70" s="72">
        <f t="shared" si="2"/>
        <v>0.15263539138840793</v>
      </c>
      <c r="T70" s="72">
        <f t="shared" si="3"/>
        <v>2.2340918548944013E-2</v>
      </c>
      <c r="U70" s="72">
        <f t="shared" si="4"/>
        <v>0.10831655276432371</v>
      </c>
      <c r="V70" s="72"/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/>
      <c r="M71" s="100">
        <f t="shared" si="8"/>
        <v>98.159448122614194</v>
      </c>
      <c r="N71" s="72">
        <f t="shared" si="6"/>
        <v>1.1439565123182671E-2</v>
      </c>
      <c r="O71" s="6"/>
      <c r="P71" s="25">
        <v>45383</v>
      </c>
      <c r="Q71" s="72">
        <f t="shared" si="7"/>
        <v>0.64818358776561236</v>
      </c>
      <c r="R71" s="72">
        <f t="shared" si="1"/>
        <v>6.7736205107289157E-2</v>
      </c>
      <c r="S71" s="72">
        <f t="shared" si="2"/>
        <v>0.15117686406658393</v>
      </c>
      <c r="T71" s="72">
        <f t="shared" si="3"/>
        <v>2.2022362995141299E-2</v>
      </c>
      <c r="U71" s="72">
        <f t="shared" si="4"/>
        <v>0.11088098006537325</v>
      </c>
      <c r="V71" s="72"/>
      <c r="W71" s="74">
        <f t="shared" si="5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/>
      <c r="M72" s="100">
        <f t="shared" si="8"/>
        <v>97.703905142629594</v>
      </c>
      <c r="N72" s="72">
        <f t="shared" si="6"/>
        <v>-4.6408469963641341E-3</v>
      </c>
      <c r="O72" s="6"/>
      <c r="P72" s="25">
        <v>45413</v>
      </c>
      <c r="Q72" s="72">
        <f t="shared" si="7"/>
        <v>0.65120573393998282</v>
      </c>
      <c r="R72" s="72">
        <f t="shared" si="1"/>
        <v>6.8052024139111669E-2</v>
      </c>
      <c r="S72" s="72">
        <f t="shared" si="2"/>
        <v>0.15147814094003187</v>
      </c>
      <c r="T72" s="72">
        <f t="shared" si="3"/>
        <v>2.2130176806064911E-2</v>
      </c>
      <c r="U72" s="72">
        <f t="shared" si="4"/>
        <v>0.10713392417480876</v>
      </c>
      <c r="V72" s="72"/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/>
      <c r="M73" s="100">
        <f t="shared" si="8"/>
        <v>97.834865614173594</v>
      </c>
      <c r="N73" s="72">
        <f t="shared" si="6"/>
        <v>1.3403811378145392E-3</v>
      </c>
      <c r="O73" s="6"/>
      <c r="P73" s="25">
        <v>45444</v>
      </c>
      <c r="Q73" s="72">
        <f t="shared" si="7"/>
        <v>0.65033403846155036</v>
      </c>
      <c r="R73" s="72">
        <f t="shared" si="1"/>
        <v>6.8018330024260595E-2</v>
      </c>
      <c r="S73" s="72">
        <f t="shared" si="2"/>
        <v>0.15181276459889306</v>
      </c>
      <c r="T73" s="72">
        <f t="shared" si="3"/>
        <v>2.1779768560397723E-2</v>
      </c>
      <c r="U73" s="72">
        <f t="shared" si="4"/>
        <v>0.10805509835489842</v>
      </c>
      <c r="V73" s="72"/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/>
      <c r="M74" s="100">
        <f t="shared" si="8"/>
        <v>98.011802027229777</v>
      </c>
      <c r="N74" s="72">
        <f t="shared" si="6"/>
        <v>1.8085210415064168E-3</v>
      </c>
      <c r="O74" s="6"/>
      <c r="P74" s="25">
        <v>45474</v>
      </c>
      <c r="Q74" s="72">
        <f t="shared" si="7"/>
        <v>0.65292170775933878</v>
      </c>
      <c r="R74" s="72">
        <f t="shared" si="1"/>
        <v>6.7895539512427952E-2</v>
      </c>
      <c r="S74" s="72">
        <f t="shared" si="2"/>
        <v>0.15220922890216729</v>
      </c>
      <c r="T74" s="72">
        <f t="shared" si="3"/>
        <v>2.1238813419359698E-2</v>
      </c>
      <c r="U74" s="72">
        <f t="shared" si="4"/>
        <v>0.1057347104067064</v>
      </c>
      <c r="V74" s="72"/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/>
      <c r="M75" s="100">
        <f t="shared" si="8"/>
        <v>97.970799865987345</v>
      </c>
      <c r="N75" s="72">
        <f t="shared" si="6"/>
        <v>-4.18339020346159E-4</v>
      </c>
      <c r="O75" s="6"/>
      <c r="P75" s="25">
        <v>45505</v>
      </c>
      <c r="Q75" s="72">
        <f t="shared" si="7"/>
        <v>0.65319496470096672</v>
      </c>
      <c r="R75" s="72">
        <f t="shared" si="1"/>
        <v>6.792395475311741E-2</v>
      </c>
      <c r="S75" s="72">
        <f t="shared" si="2"/>
        <v>0.15227293061078426</v>
      </c>
      <c r="T75" s="72">
        <f t="shared" si="3"/>
        <v>2.0753251979394309E-2</v>
      </c>
      <c r="U75" s="72">
        <f t="shared" si="4"/>
        <v>0.1058548979557373</v>
      </c>
      <c r="V75" s="72"/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/>
      <c r="M76" s="100">
        <f t="shared" si="8"/>
        <v>98.304244474362989</v>
      </c>
      <c r="N76" s="72">
        <f t="shared" si="6"/>
        <v>3.4035101155829306E-3</v>
      </c>
      <c r="O76" s="6"/>
      <c r="P76" s="25">
        <v>45536</v>
      </c>
      <c r="Q76" s="72">
        <f t="shared" si="7"/>
        <v>0.65097934989855144</v>
      </c>
      <c r="R76" s="72">
        <f t="shared" si="1"/>
        <v>6.8436188801786452E-2</v>
      </c>
      <c r="S76" s="72">
        <f t="shared" si="2"/>
        <v>0.1520238382840633</v>
      </c>
      <c r="T76" s="72">
        <f t="shared" si="3"/>
        <v>2.0340354894221004E-2</v>
      </c>
      <c r="U76" s="72">
        <f t="shared" si="4"/>
        <v>0.1082202681213779</v>
      </c>
      <c r="V76" s="72"/>
      <c r="W76" s="74">
        <f t="shared" si="5"/>
        <v>1.0000000000000002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/>
      <c r="M77" s="100">
        <f t="shared" si="8"/>
        <v>99.832317808944168</v>
      </c>
      <c r="N77" s="72">
        <f t="shared" si="6"/>
        <v>1.5544327132076985E-2</v>
      </c>
      <c r="O77" s="6"/>
      <c r="P77" s="25">
        <v>45566</v>
      </c>
      <c r="Q77" s="72">
        <f t="shared" si="7"/>
        <v>0.6621185810019321</v>
      </c>
      <c r="R77" s="72">
        <f t="shared" si="1"/>
        <v>6.7107422246010934E-2</v>
      </c>
      <c r="S77" s="72">
        <f t="shared" si="2"/>
        <v>0.14996021977561833</v>
      </c>
      <c r="T77" s="72">
        <f t="shared" si="3"/>
        <v>1.9242821134562622E-2</v>
      </c>
      <c r="U77" s="72">
        <f t="shared" si="4"/>
        <v>0.1015709558418762</v>
      </c>
      <c r="V77" s="72"/>
      <c r="W77" s="74">
        <f t="shared" si="5"/>
        <v>1.0000000000000002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/>
      <c r="M78" s="100">
        <f t="shared" si="8"/>
        <v>99.283588836770789</v>
      </c>
      <c r="N78" s="72">
        <f t="shared" si="6"/>
        <v>-5.4965063840700656E-3</v>
      </c>
      <c r="O78" s="6"/>
      <c r="P78" s="25">
        <v>45597</v>
      </c>
      <c r="Q78" s="72">
        <f t="shared" si="7"/>
        <v>0.66577803421738158</v>
      </c>
      <c r="R78" s="72">
        <f t="shared" si="1"/>
        <v>6.725206974629927E-2</v>
      </c>
      <c r="S78" s="72">
        <f t="shared" si="2"/>
        <v>0.15065664544585183</v>
      </c>
      <c r="T78" s="72">
        <f t="shared" si="3"/>
        <v>1.8751776246771913E-2</v>
      </c>
      <c r="U78" s="72">
        <f t="shared" si="4"/>
        <v>9.7561474343695428E-2</v>
      </c>
      <c r="V78" s="72"/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/>
      <c r="M79" s="100">
        <f t="shared" si="8"/>
        <v>99.351375108520301</v>
      </c>
      <c r="N79" s="72">
        <f t="shared" si="6"/>
        <v>6.8275404368134396E-4</v>
      </c>
      <c r="O79" s="6"/>
      <c r="P79" s="25">
        <v>45627</v>
      </c>
      <c r="Q79" s="72">
        <f t="shared" si="7"/>
        <v>0.66532378171505813</v>
      </c>
      <c r="R79" s="72">
        <f t="shared" si="1"/>
        <v>6.7601847438786056E-2</v>
      </c>
      <c r="S79" s="72">
        <f t="shared" si="2"/>
        <v>0.14976007288804935</v>
      </c>
      <c r="T79" s="72">
        <f t="shared" si="3"/>
        <v>1.7273438645528199E-2</v>
      </c>
      <c r="U79" s="72">
        <f t="shared" si="4"/>
        <v>0.10004085931257828</v>
      </c>
      <c r="V79" s="72"/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/>
      <c r="M80" s="100">
        <f t="shared" si="8"/>
        <v>98.955840470410777</v>
      </c>
      <c r="N80" s="72">
        <f t="shared" si="6"/>
        <v>-3.9811692357301087E-3</v>
      </c>
      <c r="O80" s="6"/>
      <c r="P80" s="25">
        <v>45658</v>
      </c>
      <c r="Q80" s="72">
        <f t="shared" si="7"/>
        <v>0.66372507579591067</v>
      </c>
      <c r="R80" s="72">
        <f t="shared" si="1"/>
        <v>6.7645060738299692E-2</v>
      </c>
      <c r="S80" s="72">
        <f t="shared" si="2"/>
        <v>0.15075715328128922</v>
      </c>
      <c r="T80" s="72">
        <f t="shared" si="3"/>
        <v>1.6304276507661759E-2</v>
      </c>
      <c r="U80" s="72">
        <f t="shared" si="4"/>
        <v>0.10156843367683875</v>
      </c>
      <c r="V80" s="72"/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/>
      <c r="M81" s="100">
        <f t="shared" si="8"/>
        <v>99.012700726909628</v>
      </c>
      <c r="N81" s="72">
        <f t="shared" si="6"/>
        <v>5.7460232997419425E-4</v>
      </c>
      <c r="O81" s="6"/>
      <c r="P81" s="25">
        <v>45689</v>
      </c>
      <c r="Q81" s="72">
        <f t="shared" si="7"/>
        <v>0.66334391683572269</v>
      </c>
      <c r="R81" s="72">
        <f t="shared" si="1"/>
        <v>6.7436064182609751E-2</v>
      </c>
      <c r="S81" s="72">
        <f t="shared" si="2"/>
        <v>0.15106882583910677</v>
      </c>
      <c r="T81" s="72">
        <f t="shared" si="3"/>
        <v>1.5514032200995875E-2</v>
      </c>
      <c r="U81" s="72">
        <f t="shared" si="4"/>
        <v>0.102637160941565</v>
      </c>
      <c r="V81" s="72"/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/>
      <c r="M82" s="100">
        <f t="shared" si="8"/>
        <v>99.987302478849031</v>
      </c>
      <c r="N82" s="72">
        <f t="shared" si="6"/>
        <v>9.8431993550756047E-3</v>
      </c>
      <c r="O82" s="6"/>
      <c r="P82" s="25">
        <v>45717</v>
      </c>
      <c r="Q82" s="72">
        <f t="shared" si="7"/>
        <v>0.65687813440676679</v>
      </c>
      <c r="R82" s="72">
        <f t="shared" si="1"/>
        <v>6.7171894194670817E-2</v>
      </c>
      <c r="S82" s="72">
        <f t="shared" si="2"/>
        <v>0.14867613118734799</v>
      </c>
      <c r="T82" s="72">
        <f t="shared" si="3"/>
        <v>1.4625224003818289E-2</v>
      </c>
      <c r="U82" s="72">
        <f t="shared" si="4"/>
        <v>0.11264861620739619</v>
      </c>
      <c r="V82" s="72"/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/>
      <c r="M83" s="100">
        <f t="shared" si="8"/>
        <v>100.41164142873559</v>
      </c>
      <c r="N83" s="72">
        <f t="shared" si="6"/>
        <v>4.243928372568373E-3</v>
      </c>
      <c r="O83" s="6"/>
      <c r="P83" s="25">
        <v>45748</v>
      </c>
      <c r="Q83" s="72">
        <f t="shared" si="7"/>
        <v>0.6598721186251858</v>
      </c>
      <c r="R83" s="72">
        <f t="shared" si="1"/>
        <v>6.755914352224239E-2</v>
      </c>
      <c r="S83" s="72">
        <f t="shared" si="2"/>
        <v>0.14778602694404938</v>
      </c>
      <c r="T83" s="72">
        <f t="shared" si="3"/>
        <v>1.3647409837599518E-2</v>
      </c>
      <c r="U83" s="72">
        <f t="shared" si="4"/>
        <v>0.11113530107092295</v>
      </c>
      <c r="V83" s="72"/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/>
      <c r="M84" s="100">
        <f t="shared" si="8"/>
        <v>100</v>
      </c>
      <c r="N84" s="72">
        <f t="shared" si="6"/>
        <v>-4.0995388869102811E-3</v>
      </c>
      <c r="O84" s="6"/>
      <c r="P84" s="25">
        <v>45778</v>
      </c>
      <c r="Q84" s="72">
        <f t="shared" si="7"/>
        <v>0.66258842564212228</v>
      </c>
      <c r="R84" s="72">
        <f t="shared" ref="R84:R147" si="9">IFERROR((H84*P$292)/$M84*(100/P$293),"")</f>
        <v>6.7500304987538423E-2</v>
      </c>
      <c r="S84" s="72">
        <f t="shared" ref="S84:S147" si="10">IFERROR((I84*Q$292)/$M84*(100/Q$293),"")</f>
        <v>0.14826293668317811</v>
      </c>
      <c r="T84" s="72">
        <f t="shared" ref="T84:T147" si="11">IFERROR((J84*R$292)/$M84*(100/R$293),"")</f>
        <v>1.3180150515418508E-2</v>
      </c>
      <c r="U84" s="72">
        <f t="shared" ref="U84:U147" si="12">IFERROR((K84*S$292)/$M84*(100/S$293),"")</f>
        <v>0.10846818217174263</v>
      </c>
      <c r="V84" s="72"/>
      <c r="W84" s="74">
        <f t="shared" si="5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/>
      <c r="M85" s="100">
        <f t="shared" si="8"/>
        <v>99.770558957078265</v>
      </c>
      <c r="N85" s="72">
        <f t="shared" si="6"/>
        <v>-2.2944104292172973E-3</v>
      </c>
      <c r="O85" s="6"/>
      <c r="P85" s="25">
        <v>45809</v>
      </c>
      <c r="Q85" s="72">
        <f t="shared" si="7"/>
        <v>0.66411217153466162</v>
      </c>
      <c r="R85" s="72">
        <f t="shared" si="9"/>
        <v>6.7711820354063493E-2</v>
      </c>
      <c r="S85" s="72">
        <f t="shared" si="10"/>
        <v>0.15097523375986566</v>
      </c>
      <c r="T85" s="72">
        <f t="shared" si="11"/>
        <v>1.2211462942349254E-2</v>
      </c>
      <c r="U85" s="72">
        <f t="shared" si="12"/>
        <v>0.1049893114090599</v>
      </c>
      <c r="V85" s="72"/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/>
      <c r="M86" s="100">
        <f t="shared" si="8"/>
        <v>99.831589237949373</v>
      </c>
      <c r="N86" s="72">
        <f t="shared" ref="N86:N149" si="14">IF(OR(M85="",M86=""),"",M86/M85-1)</f>
        <v>6.117063140576029E-4</v>
      </c>
      <c r="O86" s="6"/>
      <c r="P86" s="25">
        <v>45839</v>
      </c>
      <c r="Q86" s="72">
        <f t="shared" si="7"/>
        <v>0.66634412015976663</v>
      </c>
      <c r="R86" s="72">
        <f t="shared" si="9"/>
        <v>6.7726677320372047E-2</v>
      </c>
      <c r="S86" s="72">
        <f t="shared" si="10"/>
        <v>0.15127791922652314</v>
      </c>
      <c r="T86" s="72">
        <f t="shared" si="11"/>
        <v>1.1440131060854276E-2</v>
      </c>
      <c r="U86" s="72">
        <f t="shared" si="12"/>
        <v>0.103211152232484</v>
      </c>
      <c r="V86" s="72"/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/>
      <c r="M87" s="100">
        <f t="shared" si="8"/>
        <v>99.880141301224739</v>
      </c>
      <c r="N87" s="72">
        <f t="shared" si="14"/>
        <v>4.8633968111677639E-4</v>
      </c>
      <c r="O87" s="6"/>
      <c r="P87" s="25">
        <v>45870</v>
      </c>
      <c r="Q87" s="72">
        <f t="shared" si="7"/>
        <v>0.66602020810413998</v>
      </c>
      <c r="R87" s="72">
        <f t="shared" si="9"/>
        <v>6.7862427308484741E-2</v>
      </c>
      <c r="S87" s="72">
        <f t="shared" si="10"/>
        <v>0.15054640001777722</v>
      </c>
      <c r="T87" s="72">
        <f t="shared" si="11"/>
        <v>1.0994778822825546E-2</v>
      </c>
      <c r="U87" s="72">
        <f t="shared" si="12"/>
        <v>0.10457618574677262</v>
      </c>
      <c r="V87" s="72"/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/>
      <c r="M88" s="100">
        <f t="shared" si="8"/>
        <v>100.34383138357838</v>
      </c>
      <c r="N88" s="72">
        <f t="shared" si="14"/>
        <v>4.6424652219425599E-3</v>
      </c>
      <c r="O88" s="6"/>
      <c r="P88" s="25">
        <v>45901</v>
      </c>
      <c r="Q88" s="72">
        <f t="shared" si="7"/>
        <v>0.6629425205085322</v>
      </c>
      <c r="R88" s="72">
        <f t="shared" si="9"/>
        <v>6.8556190462979352E-2</v>
      </c>
      <c r="S88" s="72">
        <f t="shared" si="10"/>
        <v>0.15037467682440725</v>
      </c>
      <c r="T88" s="72">
        <f t="shared" si="11"/>
        <v>1.0845642727428459E-2</v>
      </c>
      <c r="U88" s="72">
        <f t="shared" si="12"/>
        <v>0.10728096947665283</v>
      </c>
      <c r="V88" s="72"/>
      <c r="W88" s="74">
        <f t="shared" si="13"/>
        <v>1.0000000000000002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/>
      <c r="M89" s="100">
        <f t="shared" si="8"/>
        <v>101.34502072142092</v>
      </c>
      <c r="N89" s="72">
        <f t="shared" si="14"/>
        <v>9.9775873019574135E-3</v>
      </c>
      <c r="O89" s="6"/>
      <c r="P89" s="25">
        <v>45931</v>
      </c>
      <c r="Q89" s="72">
        <f t="shared" si="7"/>
        <v>0.67094516950907679</v>
      </c>
      <c r="R89" s="72">
        <f t="shared" si="9"/>
        <v>6.7435631663889176E-2</v>
      </c>
      <c r="S89" s="72">
        <f t="shared" si="10"/>
        <v>0.14694370724024916</v>
      </c>
      <c r="T89" s="72">
        <f t="shared" si="11"/>
        <v>1.0803403549923709E-2</v>
      </c>
      <c r="U89" s="72">
        <f t="shared" si="12"/>
        <v>0.10387208803686128</v>
      </c>
      <c r="V89" s="72"/>
      <c r="W89" s="74">
        <f t="shared" si="13"/>
        <v>1.0000000000000002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/>
      <c r="M90" s="100">
        <f t="shared" si="8"/>
        <v>101.36253422929292</v>
      </c>
      <c r="N90" s="72">
        <f t="shared" si="14"/>
        <v>1.7281073847863482E-4</v>
      </c>
      <c r="O90" s="6"/>
      <c r="P90" s="25">
        <v>45962</v>
      </c>
      <c r="Q90" s="72">
        <f t="shared" si="7"/>
        <v>0.67082924301219882</v>
      </c>
      <c r="R90" s="72">
        <f t="shared" si="9"/>
        <v>6.7368578284748445E-2</v>
      </c>
      <c r="S90" s="72">
        <f t="shared" si="10"/>
        <v>0.14691831817718895</v>
      </c>
      <c r="T90" s="72">
        <f t="shared" si="11"/>
        <v>1.0882929294594291E-2</v>
      </c>
      <c r="U90" s="72">
        <f t="shared" si="12"/>
        <v>0.10400093123126963</v>
      </c>
      <c r="V90" s="72"/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/>
      <c r="M91" s="100">
        <f t="shared" si="8"/>
        <v>101.55940624910779</v>
      </c>
      <c r="N91" s="72">
        <f t="shared" si="14"/>
        <v>1.9422562913584684E-3</v>
      </c>
      <c r="O91" s="6"/>
      <c r="P91" s="25">
        <v>45992</v>
      </c>
      <c r="Q91" s="72">
        <f t="shared" si="7"/>
        <v>0.66952884639803634</v>
      </c>
      <c r="R91" s="72">
        <f t="shared" si="9"/>
        <v>6.751445686291177E-2</v>
      </c>
      <c r="S91" s="72">
        <f t="shared" si="10"/>
        <v>0.14857482701914643</v>
      </c>
      <c r="T91" s="72">
        <f t="shared" si="11"/>
        <v>1.0875554890200948E-2</v>
      </c>
      <c r="U91" s="72">
        <f t="shared" si="12"/>
        <v>0.10350631482970461</v>
      </c>
      <c r="V91" s="72"/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/>
      <c r="M92" s="100">
        <f t="shared" si="8"/>
        <v>101.69459629602657</v>
      </c>
      <c r="N92" s="72">
        <f t="shared" si="14"/>
        <v>1.3311425490927231E-3</v>
      </c>
      <c r="O92" s="6"/>
      <c r="P92" s="25">
        <v>46023</v>
      </c>
      <c r="Q92" s="72">
        <f t="shared" si="7"/>
        <v>0.66656710023168575</v>
      </c>
      <c r="R92" s="72">
        <f t="shared" si="9"/>
        <v>6.7203821414904288E-2</v>
      </c>
      <c r="S92" s="72">
        <f t="shared" si="10"/>
        <v>0.14734332739850436</v>
      </c>
      <c r="T92" s="72">
        <f t="shared" si="11"/>
        <v>1.0908238352126478E-2</v>
      </c>
      <c r="U92" s="72">
        <f t="shared" si="12"/>
        <v>0.10797751260277928</v>
      </c>
      <c r="V92" s="72"/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/>
      <c r="M93" s="100">
        <f t="shared" si="8"/>
        <v>101.14362765557937</v>
      </c>
      <c r="N93" s="72">
        <f t="shared" si="14"/>
        <v>-5.4178752904763261E-3</v>
      </c>
      <c r="O93" s="6"/>
      <c r="P93" s="25">
        <v>46054</v>
      </c>
      <c r="Q93" s="72">
        <f t="shared" si="7"/>
        <v>0.67019815022953733</v>
      </c>
      <c r="R93" s="72">
        <f t="shared" si="9"/>
        <v>6.7292298251888955E-2</v>
      </c>
      <c r="S93" s="72">
        <f t="shared" si="10"/>
        <v>0.14684643775706577</v>
      </c>
      <c r="T93" s="72">
        <f t="shared" si="11"/>
        <v>1.099576783772589E-2</v>
      </c>
      <c r="U93" s="72">
        <f t="shared" si="12"/>
        <v>0.10466734592378213</v>
      </c>
      <c r="V93" s="72"/>
      <c r="W93" s="74">
        <f t="shared" si="13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/>
      <c r="M94" s="100">
        <f t="shared" si="8"/>
        <v>100.83329621562035</v>
      </c>
      <c r="N94" s="72">
        <f t="shared" si="14"/>
        <v>-3.0682253262239723E-3</v>
      </c>
      <c r="O94" s="6"/>
      <c r="P94" s="25">
        <v>46082</v>
      </c>
      <c r="Q94" s="72">
        <f t="shared" si="7"/>
        <v>0.67226079783528303</v>
      </c>
      <c r="R94" s="72">
        <f t="shared" si="9"/>
        <v>6.7115039398423074E-2</v>
      </c>
      <c r="S94" s="72">
        <f t="shared" si="10"/>
        <v>0.14586450432580017</v>
      </c>
      <c r="T94" s="72">
        <f t="shared" si="11"/>
        <v>1.1085998324079253E-2</v>
      </c>
      <c r="U94" s="72">
        <f t="shared" si="12"/>
        <v>0.10367366011641457</v>
      </c>
      <c r="V94" s="72"/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 cm="1">
        <f t="array" ref="K95">IF(K322="","",K322*LOOKUP($F95,_xlfn._xlws.FILTER($F$280:$F$289,K$280:K$289&lt;&gt;""),_xlfn._xlws.FILTER(K$280:K$289,K$280:K$289&lt;&gt;"")))</f>
        <v>142.18494036789977</v>
      </c>
      <c r="L95" s="102"/>
      <c r="M95" s="100">
        <f t="shared" si="8"/>
        <v>101.504914685063</v>
      </c>
      <c r="N95" s="72">
        <f t="shared" si="14"/>
        <v>6.6606814876553067E-3</v>
      </c>
      <c r="O95" s="6"/>
      <c r="P95" s="25">
        <v>46113</v>
      </c>
      <c r="Q95" s="72">
        <f t="shared" si="7"/>
        <v>0.67196383803701754</v>
      </c>
      <c r="R95" s="72">
        <f t="shared" si="9"/>
        <v>6.7347521899590645E-2</v>
      </c>
      <c r="S95" s="72">
        <f t="shared" si="10"/>
        <v>0.14554682602998853</v>
      </c>
      <c r="T95" s="72">
        <f t="shared" si="11"/>
        <v>1.0931340936374953E-2</v>
      </c>
      <c r="U95" s="72">
        <f t="shared" si="12"/>
        <v>0.1042104730970284</v>
      </c>
      <c r="V95" s="72"/>
      <c r="W95" s="74">
        <f t="shared" si="13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cm="1">
        <f t="array" ref="H96">IF(H323="","",H323*LOOKUP($F96,_xlfn._xlws.FILTER($F$280:$F$289,H$280:H$289&lt;&gt;""),_xlfn._xlws.FILTER(H$280:H$289,H$280:H$289&lt;&gt;"")))</f>
        <v>121.68431568431569</v>
      </c>
      <c r="I96" s="87" cm="1">
        <f t="array" ref="I96">IF(I323="","",I323*LOOKUP($F96,_xlfn._xlws.FILTER($F$280:$F$289,I$280:I$289&lt;&gt;""),_xlfn._xlws.FILTER(I$280:I$289,I$280:I$289&lt;&gt;"")))</f>
        <v>114.2</v>
      </c>
      <c r="J96" s="98" cm="1">
        <f t="array" ref="J96">IF(J323="","",J323*LOOKUP($F96,_xlfn._xlws.FILTER($F$280:$F$289,J$280:J$289&lt;&gt;""),_xlfn._xlws.FILTER(J$280:J$289,J$280:J$289&lt;&gt;"")))</f>
        <v>2.0586499999999996</v>
      </c>
      <c r="K96" s="87" cm="1">
        <f t="array" ref="K96">IF(K323="","",K323*LOOKUP($F96,_xlfn._xlws.FILTER($F$280:$F$289,K$280:K$289&lt;&gt;""),_xlfn._xlws.FILTER(K$280:K$289,K$280:K$289&lt;&gt;"")))</f>
        <v>172.4887709723065</v>
      </c>
      <c r="L96" s="102"/>
      <c r="M96" s="100">
        <f t="shared" si="8"/>
        <v>104.03123629337563</v>
      </c>
      <c r="N96" s="72">
        <f t="shared" si="14"/>
        <v>2.4888662939631878E-2</v>
      </c>
      <c r="O96" s="6"/>
      <c r="P96" s="25">
        <v>46143</v>
      </c>
      <c r="Q96" s="72">
        <f t="shared" si="7"/>
        <v>0.65564569336698519</v>
      </c>
      <c r="R96" s="72">
        <f t="shared" si="9"/>
        <v>6.5685893516534186E-2</v>
      </c>
      <c r="S96" s="72">
        <f t="shared" si="10"/>
        <v>0.14428654783170197</v>
      </c>
      <c r="T96" s="72">
        <f t="shared" si="11"/>
        <v>1.1031083606189745E-2</v>
      </c>
      <c r="U96" s="72">
        <f t="shared" si="12"/>
        <v>0.12335078167858889</v>
      </c>
      <c r="V96" s="72"/>
      <c r="W96" s="74">
        <f t="shared" si="13"/>
        <v>1</v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cm="1">
        <f t="array" ref="H97">IF(H324="","",H324*LOOKUP($F97,_xlfn._xlws.FILTER($F$280:$F$289,H$280:H$289&lt;&gt;""),_xlfn._xlws.FILTER(H$280:H$289,H$280:H$289&lt;&gt;"")))</f>
        <v>121.9749050949051</v>
      </c>
      <c r="I97" s="87" cm="1">
        <f t="array" ref="I97">IF(I324="","",I324*LOOKUP($F97,_xlfn._xlws.FILTER($F$280:$F$289,I$280:I$289&lt;&gt;""),_xlfn._xlws.FILTER(I$280:I$289,I$280:I$289&lt;&gt;"")))</f>
        <v>112</v>
      </c>
      <c r="J97" s="98" cm="1">
        <f t="array" ref="J97">IF(J324="","",J324*LOOKUP($F97,_xlfn._xlws.FILTER($F$280:$F$289,J$280:J$289&lt;&gt;""),_xlfn._xlws.FILTER(J$280:J$289,J$280:J$289&lt;&gt;"")))</f>
        <v>2.1096368421052634</v>
      </c>
      <c r="K97" s="87" cm="1">
        <f t="array" ref="K97">IF(K324="","",K324*LOOKUP($F97,_xlfn._xlws.FILTER($F$280:$F$289,K$280:K$289&lt;&gt;""),_xlfn._xlws.FILTER(K$280:K$289,K$280:K$289&lt;&gt;"")))</f>
        <v>186.52604608853852</v>
      </c>
      <c r="L97" s="102"/>
      <c r="M97" s="100">
        <f t="shared" si="8"/>
        <v>104.83111741435958</v>
      </c>
      <c r="N97" s="72">
        <f t="shared" si="14"/>
        <v>7.6888552850438163E-3</v>
      </c>
      <c r="O97" s="6"/>
      <c r="P97" s="25">
        <v>46174</v>
      </c>
      <c r="Q97" s="72">
        <f t="shared" ref="Q97:Q160" si="15">IFERROR((G97*O$292)/$M97*(100/O$293),"")</f>
        <v>0.65064299354737187</v>
      </c>
      <c r="R97" s="72">
        <f t="shared" si="9"/>
        <v>6.5340362758276885E-2</v>
      </c>
      <c r="S97" s="72">
        <f t="shared" si="10"/>
        <v>0.14042722249354844</v>
      </c>
      <c r="T97" s="72">
        <f t="shared" si="11"/>
        <v>1.1218037963466831E-2</v>
      </c>
      <c r="U97" s="72">
        <f t="shared" si="12"/>
        <v>0.13237138323733602</v>
      </c>
      <c r="V97" s="72"/>
      <c r="W97" s="74">
        <f t="shared" si="13"/>
        <v>1.0000000000000002</v>
      </c>
      <c r="X97" s="6"/>
    </row>
    <row r="98" spans="5:24" ht="13.5" customHeight="1">
      <c r="E98" s="6"/>
      <c r="F98" s="25">
        <v>46204</v>
      </c>
      <c r="G98" s="87" cm="1">
        <f t="array" ref="G98">IF(G325="","",G325*LOOKUP($F98,_xlfn._xlws.FILTER($F$280:$F$289,G$280:G$289&lt;&gt;""),_xlfn._xlws.FILTER(G$280:G$289,G$280:G$289&lt;&gt;"")))</f>
        <v>130.1</v>
      </c>
      <c r="H98" s="87" cm="1">
        <f t="array" ref="H98">IF(H325="","",H325*LOOKUP($F98,_xlfn._xlws.FILTER($F$280:$F$289,H$280:H$289&lt;&gt;""),_xlfn._xlws.FILTER(H$280:H$289,H$280:H$289&lt;&gt;"")))</f>
        <v>122.67716283716284</v>
      </c>
      <c r="I98" s="87" cm="1">
        <f t="array" ref="I98">IF(I325="","",I325*LOOKUP($F98,_xlfn._xlws.FILTER($F$280:$F$289,I$280:I$289&lt;&gt;""),_xlfn._xlws.FILTER(I$280:I$289,I$280:I$289&lt;&gt;"")))</f>
        <v>112.2</v>
      </c>
      <c r="J98" s="98" cm="1">
        <f t="array" ref="J98">IF(J325="","",J325*LOOKUP($F98,_xlfn._xlws.FILTER($F$280:$F$289,J$280:J$289&lt;&gt;""),_xlfn._xlws.FILTER(J$280:J$289,J$280:J$289&lt;&gt;"")))</f>
        <v>2.1701777777777784</v>
      </c>
      <c r="K98" s="87" cm="1">
        <f t="array" ref="K98">IF(K325="","",K325*LOOKUP($F98,_xlfn._xlws.FILTER($F$280:$F$289,K$280:K$289&lt;&gt;""),_xlfn._xlws.FILTER(K$280:K$289,K$280:K$289&lt;&gt;"")))</f>
        <v>181.14700828785126</v>
      </c>
      <c r="L98" s="102"/>
      <c r="M98" s="100">
        <f t="shared" si="8"/>
        <v>104.8464350531282</v>
      </c>
      <c r="N98" s="72">
        <f t="shared" si="14"/>
        <v>1.4611728985092221E-4</v>
      </c>
      <c r="O98" s="6"/>
      <c r="P98" s="25">
        <v>46204</v>
      </c>
      <c r="Q98" s="72">
        <f t="shared" si="15"/>
        <v>0.6535620589628327</v>
      </c>
      <c r="R98" s="72">
        <f t="shared" si="9"/>
        <v>6.5706952132315991E-2</v>
      </c>
      <c r="S98" s="72">
        <f t="shared" si="10"/>
        <v>0.14065743290796445</v>
      </c>
      <c r="T98" s="72">
        <f t="shared" si="11"/>
        <v>1.1538279711021619E-2</v>
      </c>
      <c r="U98" s="72">
        <f t="shared" si="12"/>
        <v>0.1285352762858652</v>
      </c>
      <c r="V98" s="72"/>
      <c r="W98" s="74">
        <f t="shared" si="13"/>
        <v>1</v>
      </c>
      <c r="X98" s="6"/>
    </row>
    <row r="99" spans="5:24" ht="13.5" customHeight="1">
      <c r="E99" s="6"/>
      <c r="F99" s="25">
        <v>46235</v>
      </c>
      <c r="G99" s="87" cm="1">
        <f t="array" ref="G99">IF(G326="","",G326*LOOKUP($F99,_xlfn._xlws.FILTER($F$280:$F$289,G$280:G$289&lt;&gt;""),_xlfn._xlws.FILTER(G$280:G$289,G$280:G$289&lt;&gt;"")))</f>
        <v>130.1</v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/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 t="str">
        <f t="shared" si="12"/>
        <v/>
      </c>
      <c r="V99" s="72"/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cm="1">
        <f t="array" ref="G100">IF(G327="","",G327*LOOKUP($F100,_xlfn._xlws.FILTER($F$280:$F$289,G$280:G$289&lt;&gt;""),_xlfn._xlws.FILTER(G$280:G$289,G$280:G$289&lt;&gt;"")))</f>
        <v>130.1</v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/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 t="str">
        <f t="shared" si="12"/>
        <v/>
      </c>
      <c r="V100" s="72"/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/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 t="str">
        <f t="shared" si="12"/>
        <v/>
      </c>
      <c r="V101" s="72"/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/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 t="str">
        <f t="shared" si="12"/>
        <v/>
      </c>
      <c r="V102" s="72"/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/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 t="str">
        <f t="shared" si="12"/>
        <v/>
      </c>
      <c r="V103" s="72"/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/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 t="str">
        <f t="shared" si="12"/>
        <v/>
      </c>
      <c r="V104" s="72"/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/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 t="str">
        <f t="shared" si="12"/>
        <v/>
      </c>
      <c r="V105" s="72"/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/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 t="str">
        <f t="shared" si="12"/>
        <v/>
      </c>
      <c r="V106" s="72"/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/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 t="str">
        <f t="shared" si="12"/>
        <v/>
      </c>
      <c r="V107" s="72"/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/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 t="str">
        <f t="shared" si="12"/>
        <v/>
      </c>
      <c r="V108" s="72"/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/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 t="str">
        <f t="shared" si="12"/>
        <v/>
      </c>
      <c r="V109" s="72"/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/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 t="str">
        <f t="shared" si="12"/>
        <v/>
      </c>
      <c r="V110" s="72"/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/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 t="str">
        <f t="shared" si="12"/>
        <v/>
      </c>
      <c r="V111" s="72"/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/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 t="str">
        <f t="shared" si="12"/>
        <v/>
      </c>
      <c r="V112" s="72"/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/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 t="str">
        <f t="shared" si="12"/>
        <v/>
      </c>
      <c r="V113" s="72"/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/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 t="str">
        <f t="shared" si="12"/>
        <v/>
      </c>
      <c r="V114" s="72"/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/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 t="str">
        <f t="shared" si="12"/>
        <v/>
      </c>
      <c r="V115" s="72"/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/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 t="str">
        <f t="shared" si="12"/>
        <v/>
      </c>
      <c r="V116" s="72"/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/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 t="str">
        <f t="shared" si="12"/>
        <v/>
      </c>
      <c r="V117" s="72"/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/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 t="str">
        <f t="shared" si="12"/>
        <v/>
      </c>
      <c r="V118" s="72"/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/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 t="str">
        <f t="shared" si="12"/>
        <v/>
      </c>
      <c r="V119" s="72"/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/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 t="str">
        <f t="shared" si="12"/>
        <v/>
      </c>
      <c r="V120" s="72"/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/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 t="str">
        <f t="shared" si="12"/>
        <v/>
      </c>
      <c r="V121" s="72"/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/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 t="str">
        <f t="shared" si="12"/>
        <v/>
      </c>
      <c r="V122" s="72"/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/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 t="str">
        <f t="shared" si="12"/>
        <v/>
      </c>
      <c r="V123" s="72"/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/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 t="str">
        <f t="shared" si="12"/>
        <v/>
      </c>
      <c r="V124" s="72"/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/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 t="str">
        <f t="shared" si="12"/>
        <v/>
      </c>
      <c r="V125" s="72"/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/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 t="str">
        <f t="shared" si="12"/>
        <v/>
      </c>
      <c r="V126" s="72"/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/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 t="str">
        <f t="shared" si="12"/>
        <v/>
      </c>
      <c r="V127" s="72"/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/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 t="str">
        <f t="shared" si="12"/>
        <v/>
      </c>
      <c r="V128" s="72"/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/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 t="str">
        <f t="shared" si="12"/>
        <v/>
      </c>
      <c r="V129" s="72"/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/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 t="str">
        <f t="shared" si="12"/>
        <v/>
      </c>
      <c r="V130" s="72"/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/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 t="str">
        <f t="shared" si="12"/>
        <v/>
      </c>
      <c r="V131" s="72"/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/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 t="str">
        <f t="shared" si="12"/>
        <v/>
      </c>
      <c r="V132" s="72"/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/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 t="str">
        <f t="shared" si="12"/>
        <v/>
      </c>
      <c r="V133" s="72"/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/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 t="str">
        <f t="shared" si="12"/>
        <v/>
      </c>
      <c r="V134" s="72"/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/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 t="str">
        <f t="shared" si="12"/>
        <v/>
      </c>
      <c r="V135" s="72"/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/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 t="str">
        <f t="shared" si="12"/>
        <v/>
      </c>
      <c r="V136" s="72"/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/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 t="str">
        <f t="shared" si="12"/>
        <v/>
      </c>
      <c r="V137" s="72"/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/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 t="str">
        <f t="shared" si="12"/>
        <v/>
      </c>
      <c r="V138" s="72"/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/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 t="str">
        <f t="shared" si="12"/>
        <v/>
      </c>
      <c r="V139" s="72"/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/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 t="str">
        <f t="shared" si="12"/>
        <v/>
      </c>
      <c r="V140" s="72"/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/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 t="str">
        <f t="shared" si="12"/>
        <v/>
      </c>
      <c r="V141" s="72"/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/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 t="str">
        <f t="shared" si="12"/>
        <v/>
      </c>
      <c r="V142" s="72"/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/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 t="str">
        <f t="shared" si="12"/>
        <v/>
      </c>
      <c r="V143" s="72"/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/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 t="str">
        <f t="shared" si="12"/>
        <v/>
      </c>
      <c r="V144" s="72"/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/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 t="str">
        <f t="shared" si="12"/>
        <v/>
      </c>
      <c r="V145" s="72"/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/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 t="str">
        <f t="shared" si="12"/>
        <v/>
      </c>
      <c r="V146" s="72"/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/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 t="str">
        <f t="shared" si="12"/>
        <v/>
      </c>
      <c r="V147" s="72"/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/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 t="str">
        <f t="shared" ref="U148:U211" si="20">IFERROR((K148*S$292)/$M148*(100/S$293),"")</f>
        <v/>
      </c>
      <c r="V148" s="72"/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/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 t="str">
        <f t="shared" si="20"/>
        <v/>
      </c>
      <c r="V149" s="72"/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/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 t="str">
        <f t="shared" si="20"/>
        <v/>
      </c>
      <c r="V150" s="72"/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/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 t="str">
        <f t="shared" si="20"/>
        <v/>
      </c>
      <c r="V151" s="72"/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/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 t="str">
        <f t="shared" si="20"/>
        <v/>
      </c>
      <c r="V152" s="72"/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/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 t="str">
        <f t="shared" si="20"/>
        <v/>
      </c>
      <c r="V153" s="72"/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/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 t="str">
        <f t="shared" si="20"/>
        <v/>
      </c>
      <c r="V154" s="72"/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/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 t="str">
        <f t="shared" si="20"/>
        <v/>
      </c>
      <c r="V155" s="72"/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/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 t="str">
        <f t="shared" si="20"/>
        <v/>
      </c>
      <c r="V156" s="72"/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/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 t="str">
        <f t="shared" si="20"/>
        <v/>
      </c>
      <c r="V157" s="72"/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/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 t="str">
        <f t="shared" si="20"/>
        <v/>
      </c>
      <c r="V158" s="72"/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/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 t="str">
        <f t="shared" si="20"/>
        <v/>
      </c>
      <c r="V159" s="72"/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/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 t="str">
        <f t="shared" si="20"/>
        <v/>
      </c>
      <c r="V160" s="72"/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/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 t="str">
        <f t="shared" si="20"/>
        <v/>
      </c>
      <c r="V161" s="72"/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/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 t="str">
        <f t="shared" si="20"/>
        <v/>
      </c>
      <c r="V162" s="72"/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/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 t="str">
        <f t="shared" si="20"/>
        <v/>
      </c>
      <c r="V163" s="72"/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/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 t="str">
        <f t="shared" si="20"/>
        <v/>
      </c>
      <c r="V164" s="72"/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/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 t="str">
        <f t="shared" si="20"/>
        <v/>
      </c>
      <c r="V165" s="72"/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/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 t="str">
        <f t="shared" si="20"/>
        <v/>
      </c>
      <c r="V166" s="72"/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/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 t="str">
        <f t="shared" si="20"/>
        <v/>
      </c>
      <c r="V167" s="72"/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/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 t="str">
        <f t="shared" si="20"/>
        <v/>
      </c>
      <c r="V168" s="72"/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/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 t="str">
        <f t="shared" si="20"/>
        <v/>
      </c>
      <c r="V169" s="72"/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/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 t="str">
        <f t="shared" si="20"/>
        <v/>
      </c>
      <c r="V170" s="72"/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/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 t="str">
        <f t="shared" si="20"/>
        <v/>
      </c>
      <c r="V171" s="72"/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/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 t="str">
        <f t="shared" si="20"/>
        <v/>
      </c>
      <c r="V172" s="72"/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/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 t="str">
        <f t="shared" si="20"/>
        <v/>
      </c>
      <c r="V173" s="72"/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/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 t="str">
        <f t="shared" si="20"/>
        <v/>
      </c>
      <c r="V174" s="72"/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/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 t="str">
        <f t="shared" si="20"/>
        <v/>
      </c>
      <c r="V175" s="72"/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/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 t="str">
        <f t="shared" si="20"/>
        <v/>
      </c>
      <c r="V176" s="72"/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/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 t="str">
        <f t="shared" si="20"/>
        <v/>
      </c>
      <c r="V177" s="72"/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/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 t="str">
        <f t="shared" si="20"/>
        <v/>
      </c>
      <c r="V178" s="72"/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/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 t="str">
        <f t="shared" si="20"/>
        <v/>
      </c>
      <c r="V179" s="72"/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/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 t="str">
        <f t="shared" si="20"/>
        <v/>
      </c>
      <c r="V180" s="72"/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/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 t="str">
        <f t="shared" si="20"/>
        <v/>
      </c>
      <c r="V181" s="72"/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/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 t="str">
        <f t="shared" si="20"/>
        <v/>
      </c>
      <c r="V182" s="72"/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/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 t="str">
        <f t="shared" si="20"/>
        <v/>
      </c>
      <c r="V183" s="72"/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/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 t="str">
        <f t="shared" si="20"/>
        <v/>
      </c>
      <c r="V184" s="72"/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/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 t="str">
        <f t="shared" si="20"/>
        <v/>
      </c>
      <c r="V185" s="72"/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/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 t="str">
        <f t="shared" si="20"/>
        <v/>
      </c>
      <c r="V186" s="72"/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/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 t="str">
        <f t="shared" si="20"/>
        <v/>
      </c>
      <c r="V187" s="72"/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/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 t="str">
        <f t="shared" si="20"/>
        <v/>
      </c>
      <c r="V188" s="72"/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/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 t="str">
        <f t="shared" si="20"/>
        <v/>
      </c>
      <c r="V189" s="72"/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/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 t="str">
        <f t="shared" si="20"/>
        <v/>
      </c>
      <c r="V190" s="72"/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/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 t="str">
        <f t="shared" si="20"/>
        <v/>
      </c>
      <c r="V191" s="72"/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/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 t="str">
        <f t="shared" si="20"/>
        <v/>
      </c>
      <c r="V192" s="72"/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/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 t="str">
        <f t="shared" si="20"/>
        <v/>
      </c>
      <c r="V193" s="72"/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/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 t="str">
        <f t="shared" si="20"/>
        <v/>
      </c>
      <c r="V194" s="72"/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/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 t="str">
        <f t="shared" si="20"/>
        <v/>
      </c>
      <c r="V195" s="72"/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/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 t="str">
        <f t="shared" si="20"/>
        <v/>
      </c>
      <c r="V196" s="72"/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/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 t="str">
        <f t="shared" si="20"/>
        <v/>
      </c>
      <c r="V197" s="72"/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/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 t="str">
        <f t="shared" si="20"/>
        <v/>
      </c>
      <c r="V198" s="72"/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/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 t="str">
        <f t="shared" si="20"/>
        <v/>
      </c>
      <c r="V199" s="72"/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/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 t="str">
        <f t="shared" si="20"/>
        <v/>
      </c>
      <c r="V200" s="72"/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/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 t="str">
        <f t="shared" si="20"/>
        <v/>
      </c>
      <c r="V201" s="72"/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/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 t="str">
        <f t="shared" si="20"/>
        <v/>
      </c>
      <c r="V202" s="72"/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/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 t="str">
        <f t="shared" si="20"/>
        <v/>
      </c>
      <c r="V203" s="72"/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/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 t="str">
        <f t="shared" si="20"/>
        <v/>
      </c>
      <c r="V204" s="72"/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/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 t="str">
        <f t="shared" si="20"/>
        <v/>
      </c>
      <c r="V205" s="72"/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/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 t="str">
        <f t="shared" si="20"/>
        <v/>
      </c>
      <c r="V206" s="72"/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/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 t="str">
        <f t="shared" si="20"/>
        <v/>
      </c>
      <c r="V207" s="72"/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/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 t="str">
        <f t="shared" si="20"/>
        <v/>
      </c>
      <c r="V208" s="72"/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/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 t="str">
        <f t="shared" si="20"/>
        <v/>
      </c>
      <c r="V209" s="72"/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/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 t="str">
        <f t="shared" si="20"/>
        <v/>
      </c>
      <c r="V210" s="72"/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/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 t="str">
        <f t="shared" si="20"/>
        <v/>
      </c>
      <c r="V211" s="72"/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/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 t="str">
        <f t="shared" ref="U212:U271" si="28">IFERROR((K212*S$292)/$M212*(100/S$293),"")</f>
        <v/>
      </c>
      <c r="V212" s="72"/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/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 t="str">
        <f t="shared" si="28"/>
        <v/>
      </c>
      <c r="V213" s="72"/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/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 t="str">
        <f t="shared" si="28"/>
        <v/>
      </c>
      <c r="V214" s="72"/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/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 t="str">
        <f t="shared" si="28"/>
        <v/>
      </c>
      <c r="V215" s="72"/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/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 t="str">
        <f t="shared" si="28"/>
        <v/>
      </c>
      <c r="V216" s="72"/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/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 t="str">
        <f t="shared" si="28"/>
        <v/>
      </c>
      <c r="V217" s="72"/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/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 t="str">
        <f t="shared" si="28"/>
        <v/>
      </c>
      <c r="V218" s="72"/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/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 t="str">
        <f t="shared" si="28"/>
        <v/>
      </c>
      <c r="V219" s="72"/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/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 t="str">
        <f t="shared" si="28"/>
        <v/>
      </c>
      <c r="V220" s="72"/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/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 t="str">
        <f t="shared" si="28"/>
        <v/>
      </c>
      <c r="V221" s="72"/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/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 t="str">
        <f t="shared" si="28"/>
        <v/>
      </c>
      <c r="V222" s="72"/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/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 t="str">
        <f t="shared" si="28"/>
        <v/>
      </c>
      <c r="V223" s="72"/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/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 t="str">
        <f t="shared" si="28"/>
        <v/>
      </c>
      <c r="V224" s="72"/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/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 t="str">
        <f t="shared" si="28"/>
        <v/>
      </c>
      <c r="V225" s="72"/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/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 t="str">
        <f t="shared" si="28"/>
        <v/>
      </c>
      <c r="V226" s="72"/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/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 t="str">
        <f t="shared" si="28"/>
        <v/>
      </c>
      <c r="V227" s="72"/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/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 t="str">
        <f t="shared" si="28"/>
        <v/>
      </c>
      <c r="V228" s="72"/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/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 t="str">
        <f t="shared" si="28"/>
        <v/>
      </c>
      <c r="V229" s="72"/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/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 t="str">
        <f t="shared" si="28"/>
        <v/>
      </c>
      <c r="V230" s="72"/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/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 t="str">
        <f t="shared" si="28"/>
        <v/>
      </c>
      <c r="V231" s="72"/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/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 t="str">
        <f t="shared" si="28"/>
        <v/>
      </c>
      <c r="V232" s="72"/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/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 t="str">
        <f t="shared" si="28"/>
        <v/>
      </c>
      <c r="V233" s="72"/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/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 t="str">
        <f t="shared" si="28"/>
        <v/>
      </c>
      <c r="V234" s="72"/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/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 t="str">
        <f t="shared" si="28"/>
        <v/>
      </c>
      <c r="V235" s="72"/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/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 t="str">
        <f t="shared" si="28"/>
        <v/>
      </c>
      <c r="V236" s="72"/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/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 t="str">
        <f t="shared" si="28"/>
        <v/>
      </c>
      <c r="V237" s="72"/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/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 t="str">
        <f t="shared" si="28"/>
        <v/>
      </c>
      <c r="V238" s="72"/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/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 t="str">
        <f t="shared" si="28"/>
        <v/>
      </c>
      <c r="V239" s="72"/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/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 t="str">
        <f t="shared" si="28"/>
        <v/>
      </c>
      <c r="V240" s="72"/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/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 t="str">
        <f t="shared" si="28"/>
        <v/>
      </c>
      <c r="V241" s="72"/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/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 t="str">
        <f t="shared" si="28"/>
        <v/>
      </c>
      <c r="V242" s="72"/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/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 t="str">
        <f t="shared" si="28"/>
        <v/>
      </c>
      <c r="V243" s="72"/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/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 t="str">
        <f t="shared" si="28"/>
        <v/>
      </c>
      <c r="V244" s="72"/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/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 t="str">
        <f t="shared" si="28"/>
        <v/>
      </c>
      <c r="V245" s="72"/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/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 t="str">
        <f t="shared" si="28"/>
        <v/>
      </c>
      <c r="V246" s="72"/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/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 t="str">
        <f t="shared" si="28"/>
        <v/>
      </c>
      <c r="V247" s="72"/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/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 t="str">
        <f t="shared" si="28"/>
        <v/>
      </c>
      <c r="V248" s="72"/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/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 t="str">
        <f t="shared" si="28"/>
        <v/>
      </c>
      <c r="V249" s="72"/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/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 t="str">
        <f t="shared" si="28"/>
        <v/>
      </c>
      <c r="V250" s="72"/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/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 t="str">
        <f t="shared" si="28"/>
        <v/>
      </c>
      <c r="V251" s="72"/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/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 t="str">
        <f t="shared" si="28"/>
        <v/>
      </c>
      <c r="V252" s="72"/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/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 t="str">
        <f t="shared" si="28"/>
        <v/>
      </c>
      <c r="V253" s="72"/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/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 t="str">
        <f t="shared" si="28"/>
        <v/>
      </c>
      <c r="V254" s="72"/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/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 t="str">
        <f t="shared" si="28"/>
        <v/>
      </c>
      <c r="V255" s="72"/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/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 t="str">
        <f t="shared" si="28"/>
        <v/>
      </c>
      <c r="V256" s="72"/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/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 t="str">
        <f t="shared" si="28"/>
        <v/>
      </c>
      <c r="V257" s="72"/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/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 t="str">
        <f t="shared" si="28"/>
        <v/>
      </c>
      <c r="V258" s="72"/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/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 t="str">
        <f t="shared" si="28"/>
        <v/>
      </c>
      <c r="V259" s="72"/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/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 t="str">
        <f t="shared" si="28"/>
        <v/>
      </c>
      <c r="V260" s="72"/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/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 t="str">
        <f t="shared" si="28"/>
        <v/>
      </c>
      <c r="V261" s="72"/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/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 t="str">
        <f t="shared" si="28"/>
        <v/>
      </c>
      <c r="V262" s="72"/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/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 t="str">
        <f t="shared" si="28"/>
        <v/>
      </c>
      <c r="V263" s="72"/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/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 t="str">
        <f t="shared" si="28"/>
        <v/>
      </c>
      <c r="V264" s="72"/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/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 t="str">
        <f t="shared" si="28"/>
        <v/>
      </c>
      <c r="V265" s="72"/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/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 t="str">
        <f t="shared" si="28"/>
        <v/>
      </c>
      <c r="V266" s="72"/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/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 t="str">
        <f t="shared" si="28"/>
        <v/>
      </c>
      <c r="V267" s="72"/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/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 t="str">
        <f t="shared" si="28"/>
        <v/>
      </c>
      <c r="V268" s="72"/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/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 t="str">
        <f t="shared" si="28"/>
        <v/>
      </c>
      <c r="V269" s="72"/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/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 t="str">
        <f t="shared" si="28"/>
        <v/>
      </c>
      <c r="V270" s="72"/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/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 t="str">
        <f t="shared" si="28"/>
        <v/>
      </c>
      <c r="V271" s="75"/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 t="s">
        <v>48</v>
      </c>
      <c r="L279" s="2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0.66258842564212239</v>
      </c>
      <c r="P292" s="79">
        <v>6.7500304987538423E-2</v>
      </c>
      <c r="Q292" s="79">
        <v>0.14826293668317811</v>
      </c>
      <c r="R292" s="79">
        <v>1.3180150515418508E-2</v>
      </c>
      <c r="S292" s="79">
        <v>0.10846818217174264</v>
      </c>
      <c r="T292" s="79"/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/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 t="s">
        <v>48</v>
      </c>
      <c r="L294" s="60"/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 t="s">
        <v>48</v>
      </c>
      <c r="T294" s="23"/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/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/>
      <c r="U295" s="26">
        <v>97.088998586714155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/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/>
      <c r="U296" s="27">
        <v>96.639284058589894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/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/>
      <c r="U297" s="27">
        <v>97.049246942064599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/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/>
      <c r="U298" s="27">
        <v>98.159448122614194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/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/>
      <c r="U299" s="27">
        <v>97.703905142629594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/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/>
      <c r="U300" s="27">
        <v>97.834865614173594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/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/>
      <c r="U301" s="27">
        <v>98.011802027229777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/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/>
      <c r="U302" s="27">
        <v>97.970799865987345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/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/>
      <c r="U303" s="27">
        <v>98.304244474362989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/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/>
      <c r="U304" s="27">
        <v>99.832317808944168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/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/>
      <c r="U305" s="27">
        <v>99.283588836770789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/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/>
      <c r="U306" s="27">
        <v>99.351375108520301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/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/>
      <c r="U307" s="27">
        <v>98.955840470410777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/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/>
      <c r="U308" s="27">
        <v>99.012700726909628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/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/>
      <c r="U309" s="27">
        <v>99.987302478849031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/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/>
      <c r="U310" s="27">
        <v>100.41164142873559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/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/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/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/>
      <c r="U312" s="27">
        <v>99.770558957078265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/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/>
      <c r="U313" s="27">
        <v>99.831589237949373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/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/>
      <c r="U314" s="27">
        <v>99.880141301224739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/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/>
      <c r="U315" s="27">
        <v>100.34383138357838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/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/>
      <c r="U316" s="27">
        <v>101.34502072142092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/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/>
      <c r="U317" s="27">
        <v>101.36253422929292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/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/>
      <c r="U318" s="27">
        <v>101.55940624910779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/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/>
      <c r="U319" s="27">
        <v>101.69459629602657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/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/>
      <c r="U320" s="27">
        <v>101.14362765557937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/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/>
      <c r="U321" s="27">
        <v>100.83329621562035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>
        <v>98.86</v>
      </c>
      <c r="L322" s="27"/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>
        <v>-2.4794647682443349</v>
      </c>
      <c r="T322" s="27"/>
      <c r="U322" s="27">
        <v>101.504914685063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>
        <v>100.5</v>
      </c>
      <c r="I323" s="27">
        <v>114.2</v>
      </c>
      <c r="J323" s="83">
        <v>2.0586499999999996</v>
      </c>
      <c r="K323" s="27">
        <v>119.93</v>
      </c>
      <c r="L323" s="27"/>
      <c r="M323" s="6"/>
      <c r="N323" s="25">
        <v>46143</v>
      </c>
      <c r="O323" s="27">
        <v>2.9411764705882377</v>
      </c>
      <c r="P323" s="27">
        <v>1.2348716175671288</v>
      </c>
      <c r="Q323" s="27">
        <v>1.2411347517730547</v>
      </c>
      <c r="R323" s="27">
        <v>-12.931399086449002</v>
      </c>
      <c r="S323" s="27">
        <v>18.305055536561373</v>
      </c>
      <c r="T323" s="27"/>
      <c r="U323" s="27">
        <v>104.03123629337563</v>
      </c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>
        <v>100.74</v>
      </c>
      <c r="I324" s="27">
        <v>112</v>
      </c>
      <c r="J324" s="83">
        <v>2.1096368421052634</v>
      </c>
      <c r="K324" s="27">
        <v>129.69</v>
      </c>
      <c r="L324" s="27"/>
      <c r="M324" s="6"/>
      <c r="N324" s="25">
        <v>46174</v>
      </c>
      <c r="O324" s="27">
        <v>2.9411764705882377</v>
      </c>
      <c r="P324" s="27">
        <v>1.4766265348628069</v>
      </c>
      <c r="Q324" s="27">
        <v>-0.70921985815602584</v>
      </c>
      <c r="R324" s="27">
        <v>-10.774960154573527</v>
      </c>
      <c r="S324" s="27">
        <v>27.932816247282926</v>
      </c>
      <c r="T324" s="27"/>
      <c r="U324" s="27">
        <v>104.83111741435958</v>
      </c>
      <c r="V324" s="6"/>
      <c r="W324" s="6"/>
      <c r="X324" s="6"/>
    </row>
    <row r="325" spans="5:24">
      <c r="E325" s="6"/>
      <c r="F325" s="25">
        <v>46204</v>
      </c>
      <c r="G325" s="27">
        <v>130.1</v>
      </c>
      <c r="H325" s="27">
        <v>101.32</v>
      </c>
      <c r="I325" s="27">
        <v>112.2</v>
      </c>
      <c r="J325" s="83">
        <v>2.1701777777777784</v>
      </c>
      <c r="K325" s="27">
        <v>125.95</v>
      </c>
      <c r="L325" s="27"/>
      <c r="M325" s="6"/>
      <c r="N325" s="25">
        <v>46204</v>
      </c>
      <c r="O325" s="27">
        <v>3.4181240063592981</v>
      </c>
      <c r="P325" s="27">
        <v>2.0608675849940408</v>
      </c>
      <c r="Q325" s="27">
        <v>-0.53191489361701627</v>
      </c>
      <c r="R325" s="27">
        <v>-8.2144401210548743</v>
      </c>
      <c r="S325" s="27">
        <v>24.243489909362996</v>
      </c>
      <c r="T325" s="27"/>
      <c r="U325" s="27">
        <v>104.8464350531282</v>
      </c>
      <c r="V325" s="6"/>
      <c r="W325" s="6"/>
      <c r="X325" s="6"/>
    </row>
    <row r="326" spans="5:24">
      <c r="E326" s="6"/>
      <c r="F326" s="25">
        <v>46235</v>
      </c>
      <c r="G326" s="27">
        <v>130.1</v>
      </c>
      <c r="H326" s="27"/>
      <c r="I326" s="27"/>
      <c r="J326" s="83"/>
      <c r="K326" s="27"/>
      <c r="L326" s="27"/>
      <c r="M326" s="6"/>
      <c r="N326" s="25">
        <v>46235</v>
      </c>
      <c r="O326" s="27">
        <v>3.4181240063592981</v>
      </c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>
        <v>130.1</v>
      </c>
      <c r="H327" s="27"/>
      <c r="I327" s="27"/>
      <c r="J327" s="83"/>
      <c r="K327" s="27"/>
      <c r="L327" s="27"/>
      <c r="M327" s="6"/>
      <c r="N327" s="25">
        <v>46266</v>
      </c>
      <c r="O327" s="27">
        <v>3.4181240063592981</v>
      </c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1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1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1:24" ht="11.45" customHeight="1">
      <c r="A499" s="2"/>
      <c r="B499" s="2"/>
      <c r="C499" s="3"/>
      <c r="D499" s="3"/>
      <c r="E499" s="6"/>
      <c r="F499" s="9"/>
      <c r="G499" s="41"/>
      <c r="H499" s="41"/>
      <c r="I499" s="41"/>
      <c r="J499" s="41"/>
      <c r="K499" s="41"/>
      <c r="L499" s="41"/>
      <c r="M499" s="41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2" customHeight="1">
      <c r="A500" s="2"/>
      <c r="B500" s="2"/>
      <c r="C500" s="3"/>
      <c r="D500" s="3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verticalDpi="4" r:id="rId1"/>
  <headerFooter>
    <oddHeader>&amp;L&amp;D</oddHeader>
    <oddFooter xml:space="preserve">&amp;C&amp;8&amp;F  &amp;A
  &amp;RSide &amp;P/&amp;N
  </oddFooter>
  </headerFooter>
  <rowBreaks count="2" manualBreakCount="2">
    <brk id="67" max="16383" man="1"/>
    <brk id="27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P65" sqref="P65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6" width="14.6640625" style="4" customWidth="1"/>
    <col min="17" max="18" width="14.6640625" style="109" customWidth="1"/>
    <col min="19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13" t="s">
        <v>8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</row>
    <row r="3" spans="1:19" ht="14.25" customHeight="1">
      <c r="A3" s="2"/>
      <c r="B3" s="2"/>
      <c r="C3" s="3"/>
      <c r="D3" s="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</row>
    <row r="4" spans="1:19" ht="35.1" customHeight="1">
      <c r="A4" s="2"/>
      <c r="B4" s="2"/>
      <c r="C4" s="3"/>
      <c r="D4" s="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5" t="s">
        <v>38</v>
      </c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10"/>
      <c r="R8" s="110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111"/>
      <c r="R9" s="111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111"/>
      <c r="R10" s="111"/>
      <c r="S10" s="6"/>
    </row>
    <row r="11" spans="1:19" ht="15">
      <c r="A11" s="2"/>
      <c r="B11" s="2"/>
      <c r="C11" s="3"/>
      <c r="D11" s="3"/>
      <c r="E11" s="9"/>
      <c r="F11" s="114" t="s">
        <v>6</v>
      </c>
      <c r="G11" s="114"/>
      <c r="H11" s="6"/>
      <c r="I11" s="14"/>
      <c r="J11" s="6"/>
      <c r="K11" s="6"/>
      <c r="L11" s="6"/>
      <c r="M11" s="6"/>
      <c r="N11" s="6"/>
      <c r="O11" s="6"/>
      <c r="P11" s="6"/>
      <c r="Q11" s="111"/>
      <c r="R11" s="111"/>
      <c r="S11" s="6"/>
    </row>
    <row r="12" spans="1:19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111"/>
      <c r="R12" s="111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111"/>
      <c r="R13" s="111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111"/>
      <c r="R14" s="111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111"/>
      <c r="R15" s="111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111"/>
      <c r="R16" s="111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112"/>
      <c r="R17" s="112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112"/>
      <c r="R18" s="112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111"/>
      <c r="R19" s="111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111"/>
      <c r="R20" s="111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111"/>
      <c r="R21" s="111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111"/>
      <c r="R22" s="111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111"/>
      <c r="R23" s="111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111"/>
      <c r="R24" s="111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111"/>
      <c r="R25" s="111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111"/>
      <c r="R26" s="111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111"/>
      <c r="R27" s="111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111"/>
      <c r="R28" s="111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111"/>
      <c r="R29" s="111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111"/>
      <c r="R30" s="111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111"/>
      <c r="R31" s="111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111"/>
      <c r="R32" s="111"/>
      <c r="S32" s="6"/>
    </row>
    <row r="33" spans="1:19" ht="15.75" customHeight="1">
      <c r="A33" s="2"/>
      <c r="B33" s="2"/>
      <c r="C33" s="3"/>
      <c r="D33" s="3"/>
      <c r="E33" s="6"/>
      <c r="F33" s="3" t="s">
        <v>48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111"/>
      <c r="R33" s="111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111"/>
      <c r="R34" s="111"/>
      <c r="S34" s="6"/>
    </row>
    <row r="35" spans="1:19" ht="15.75" customHeight="1">
      <c r="A35" s="2"/>
      <c r="B35" s="2"/>
      <c r="C35" s="3"/>
      <c r="D35" s="3"/>
      <c r="E35" s="6"/>
      <c r="F35" s="6" t="s">
        <v>49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111"/>
      <c r="R35" s="111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111"/>
      <c r="R36" s="111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111"/>
      <c r="R37" s="111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111"/>
      <c r="R38" s="111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111"/>
      <c r="R39" s="111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111"/>
      <c r="R40" s="111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111"/>
      <c r="R41" s="111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111"/>
      <c r="R42" s="111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"/>
      <c r="R43" s="3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5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111"/>
      <c r="R67" s="111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111"/>
      <c r="R68" s="111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111"/>
      <c r="R69" s="111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111"/>
      <c r="R70" s="111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111"/>
      <c r="R71" s="111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862EAC-8452-41EF-A76D-C93EA42D2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7</vt:i4>
      </vt:variant>
    </vt:vector>
  </HeadingPairs>
  <TitlesOfParts>
    <vt:vector size="12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'Omkostningsindeks og vægte'!Udskriftsområde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2025-12-18T14:14:50Z</cp:lastPrinted>
  <dcterms:created xsi:type="dcterms:W3CDTF">2024-09-24T07:20:07Z</dcterms:created>
  <dcterms:modified xsi:type="dcterms:W3CDTF">2026-06-19T07:46:06Z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