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Flexindeks\Hybrid\"/>
    </mc:Choice>
  </mc:AlternateContent>
  <xr:revisionPtr revIDLastSave="0" documentId="13_ncr:1_{DFD7DA1B-915D-46EC-8BBA-C9E318C46AE9}" xr6:coauthVersionLast="47" xr6:coauthVersionMax="47" xr10:uidLastSave="{00000000-0000-0000-0000-000000000000}"/>
  <bookViews>
    <workbookView xWindow="28680" yWindow="-120" windowWidth="29040" windowHeight="15720" xr2:uid="{5E2DD86D-ED2F-48B3-890E-C807AB58133D}"/>
  </bookViews>
  <sheets>
    <sheet name="Indeks" sheetId="1" r:id="rId1"/>
    <sheet name="Reelle vægte" sheetId="2" r:id="rId2"/>
    <sheet name="Udvikling i indeks" sheetId="5" r:id="rId3"/>
    <sheet name="Kilder og dokumentation" sheetId="4" r:id="rId4"/>
    <sheet name="Note pris 10" sheetId="6" state="hidden" r:id="rId5"/>
  </sheets>
  <definedNames>
    <definedName name="LønStigning2009">Indeks!#REF!</definedName>
    <definedName name="LønStigning2010">Indeks!#REF!</definedName>
    <definedName name="LønStigning2011">Indeks!#REF!</definedName>
    <definedName name="PrisStigning2009">Indeks!#REF!</definedName>
    <definedName name="Prisstigning2010">Indeks!#REF!</definedName>
    <definedName name="PrisStigning2011">Indeks!#REF!</definedName>
    <definedName name="_xlnm.Print_Area" localSheetId="0">Indeks!$A$1:$I$75</definedName>
    <definedName name="_xlnm.Print_Area" localSheetId="3">'Kilder og dokumentation'!$A$1:$F$50</definedName>
    <definedName name="_xlnm.Print_Area" localSheetId="4">'Note pris 10'!$A$2:$K$7</definedName>
    <definedName name="_xlnm.Print_Area" localSheetId="1">'Reelle vægte'!$A$1:$I$75</definedName>
    <definedName name="_xlnm.Print_Area" localSheetId="2">'Udvikling i indeks'!$A$1:$H$74</definedName>
    <definedName name="_xlnm.Print_Titles" localSheetId="0">Indeks!$1:$3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5" l="1"/>
  <c r="F74" i="5"/>
  <c r="C74" i="5"/>
  <c r="H74" i="5" s="1"/>
  <c r="A74" i="5"/>
  <c r="A75" i="2"/>
  <c r="B75" i="2"/>
  <c r="H75" i="2" s="1"/>
  <c r="C75" i="2"/>
  <c r="D75" i="2"/>
  <c r="E75" i="2"/>
  <c r="F75" i="2"/>
  <c r="G75" i="2"/>
  <c r="H75" i="1"/>
  <c r="A73" i="5"/>
  <c r="A74" i="2"/>
  <c r="G74" i="5" l="1"/>
  <c r="D74" i="5"/>
  <c r="E74" i="5"/>
  <c r="H74" i="1"/>
  <c r="H68" i="1"/>
  <c r="C68" i="2" s="1"/>
  <c r="H11" i="1"/>
  <c r="C11" i="2" s="1"/>
  <c r="E6" i="4"/>
  <c r="C24" i="2"/>
  <c r="C25" i="2"/>
  <c r="C31" i="2"/>
  <c r="H5" i="1"/>
  <c r="C5" i="2" s="1"/>
  <c r="H6" i="1"/>
  <c r="C6" i="2" s="1"/>
  <c r="H7" i="1"/>
  <c r="C7" i="2" s="1"/>
  <c r="H8" i="1"/>
  <c r="C8" i="2" s="1"/>
  <c r="H9" i="1"/>
  <c r="C9" i="2" s="1"/>
  <c r="H10" i="1"/>
  <c r="C10" i="2" s="1"/>
  <c r="H12" i="1"/>
  <c r="C12" i="2" s="1"/>
  <c r="H13" i="1"/>
  <c r="C13" i="2" s="1"/>
  <c r="H14" i="1"/>
  <c r="C14" i="2" s="1"/>
  <c r="H15" i="1"/>
  <c r="C15" i="2" s="1"/>
  <c r="H16" i="1"/>
  <c r="C16" i="2" s="1"/>
  <c r="H17" i="1"/>
  <c r="C17" i="2" s="1"/>
  <c r="H18" i="1"/>
  <c r="C18" i="2" s="1"/>
  <c r="H19" i="1"/>
  <c r="C19" i="2" s="1"/>
  <c r="H20" i="1"/>
  <c r="C20" i="2" s="1"/>
  <c r="H21" i="1"/>
  <c r="C21" i="2" s="1"/>
  <c r="H22" i="1"/>
  <c r="C22" i="2" s="1"/>
  <c r="H23" i="1"/>
  <c r="C23" i="2" s="1"/>
  <c r="H26" i="1"/>
  <c r="C26" i="2" s="1"/>
  <c r="H27" i="1"/>
  <c r="C27" i="2" s="1"/>
  <c r="H28" i="1"/>
  <c r="C28" i="2" s="1"/>
  <c r="H29" i="1"/>
  <c r="C29" i="2" s="1"/>
  <c r="H30" i="1"/>
  <c r="C30" i="2" s="1"/>
  <c r="H32" i="1"/>
  <c r="C32" i="2" s="1"/>
  <c r="H33" i="1"/>
  <c r="C33" i="2" s="1"/>
  <c r="H34" i="1"/>
  <c r="C34" i="2" s="1"/>
  <c r="H35" i="1"/>
  <c r="C35" i="2" s="1"/>
  <c r="H36" i="1"/>
  <c r="C36" i="2" s="1"/>
  <c r="H37" i="1"/>
  <c r="C37" i="2" s="1"/>
  <c r="H38" i="1"/>
  <c r="C38" i="2" s="1"/>
  <c r="H39" i="1"/>
  <c r="C39" i="2" s="1"/>
  <c r="H40" i="1"/>
  <c r="C40" i="2" s="1"/>
  <c r="H41" i="1"/>
  <c r="C41" i="2" s="1"/>
  <c r="H42" i="1"/>
  <c r="C42" i="2" s="1"/>
  <c r="H43" i="1"/>
  <c r="C43" i="2" s="1"/>
  <c r="H44" i="1"/>
  <c r="C44" i="2" s="1"/>
  <c r="H45" i="1"/>
  <c r="C45" i="2" s="1"/>
  <c r="H46" i="1"/>
  <c r="C46" i="2" s="1"/>
  <c r="H47" i="1"/>
  <c r="C47" i="2" s="1"/>
  <c r="H48" i="1"/>
  <c r="C48" i="2" s="1"/>
  <c r="H49" i="1"/>
  <c r="C49" i="2" s="1"/>
  <c r="H50" i="1"/>
  <c r="C50" i="2" s="1"/>
  <c r="H51" i="1"/>
  <c r="C51" i="2" s="1"/>
  <c r="H52" i="1"/>
  <c r="C52" i="2" s="1"/>
  <c r="H53" i="1"/>
  <c r="C53" i="2" s="1"/>
  <c r="H54" i="1"/>
  <c r="C54" i="2" s="1"/>
  <c r="H55" i="1"/>
  <c r="C55" i="2" s="1"/>
  <c r="H56" i="1"/>
  <c r="C56" i="2" s="1"/>
  <c r="H57" i="1"/>
  <c r="C57" i="2" s="1"/>
  <c r="H58" i="1"/>
  <c r="C58" i="2" s="1"/>
  <c r="H59" i="1"/>
  <c r="C59" i="2" s="1"/>
  <c r="H60" i="1"/>
  <c r="C60" i="2" s="1"/>
  <c r="H61" i="1"/>
  <c r="C61" i="2" s="1"/>
  <c r="H62" i="1"/>
  <c r="C62" i="2" s="1"/>
  <c r="H63" i="1"/>
  <c r="C63" i="2" s="1"/>
  <c r="H64" i="1"/>
  <c r="C64" i="2" s="1"/>
  <c r="H65" i="1"/>
  <c r="C65" i="2" s="1"/>
  <c r="H66" i="1"/>
  <c r="C66" i="2" s="1"/>
  <c r="H67" i="1"/>
  <c r="C67" i="2" s="1"/>
  <c r="H69" i="1"/>
  <c r="C69" i="2" s="1"/>
  <c r="H70" i="1"/>
  <c r="C70" i="2" s="1"/>
  <c r="H71" i="1"/>
  <c r="C71" i="2" s="1"/>
  <c r="H72" i="1"/>
  <c r="C72" i="2" s="1"/>
  <c r="H73" i="1"/>
  <c r="C73" i="2" s="1"/>
  <c r="H4" i="1"/>
  <c r="C4" i="2" s="1"/>
  <c r="C73" i="5" l="1"/>
  <c r="D73" i="5" s="1"/>
  <c r="D74" i="2"/>
  <c r="B74" i="2"/>
  <c r="E74" i="2"/>
  <c r="F74" i="2"/>
  <c r="G74" i="2"/>
  <c r="C74" i="2"/>
  <c r="B24" i="2"/>
  <c r="D24" i="2"/>
  <c r="E24" i="2"/>
  <c r="F24" i="2"/>
  <c r="G24" i="2"/>
  <c r="H24" i="2"/>
  <c r="B25" i="2"/>
  <c r="D25" i="2"/>
  <c r="E25" i="2"/>
  <c r="F25" i="2"/>
  <c r="G25" i="2"/>
  <c r="B31" i="2"/>
  <c r="D31" i="2"/>
  <c r="E31" i="2"/>
  <c r="F31" i="2"/>
  <c r="G31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4" i="2"/>
  <c r="B4" i="2"/>
  <c r="B5" i="2"/>
  <c r="B6" i="2"/>
  <c r="D7" i="2"/>
  <c r="B8" i="2"/>
  <c r="E9" i="2"/>
  <c r="B10" i="2"/>
  <c r="E11" i="2"/>
  <c r="B12" i="2"/>
  <c r="F13" i="2"/>
  <c r="G14" i="2"/>
  <c r="G15" i="2"/>
  <c r="B16" i="2"/>
  <c r="E17" i="2"/>
  <c r="D18" i="2"/>
  <c r="B19" i="2"/>
  <c r="E20" i="2"/>
  <c r="F21" i="2"/>
  <c r="E22" i="2"/>
  <c r="E23" i="2"/>
  <c r="G26" i="2"/>
  <c r="B27" i="2"/>
  <c r="B28" i="2"/>
  <c r="B29" i="2"/>
  <c r="B30" i="2"/>
  <c r="B32" i="2"/>
  <c r="E33" i="2"/>
  <c r="B34" i="2"/>
  <c r="F35" i="2"/>
  <c r="D36" i="2"/>
  <c r="F37" i="2"/>
  <c r="G38" i="2"/>
  <c r="G39" i="2"/>
  <c r="B40" i="2"/>
  <c r="B41" i="2"/>
  <c r="B42" i="2"/>
  <c r="E43" i="2"/>
  <c r="D44" i="2"/>
  <c r="B45" i="2"/>
  <c r="G46" i="2"/>
  <c r="B47" i="2"/>
  <c r="B48" i="2"/>
  <c r="B49" i="2"/>
  <c r="G50" i="2"/>
  <c r="B51" i="2"/>
  <c r="B52" i="2"/>
  <c r="B53" i="2"/>
  <c r="B54" i="2"/>
  <c r="B55" i="2"/>
  <c r="B56" i="2"/>
  <c r="E57" i="2"/>
  <c r="B58" i="2"/>
  <c r="F59" i="2"/>
  <c r="D60" i="2"/>
  <c r="F61" i="2"/>
  <c r="B62" i="2"/>
  <c r="G63" i="2"/>
  <c r="B64" i="2"/>
  <c r="B65" i="2"/>
  <c r="B66" i="2"/>
  <c r="D67" i="2"/>
  <c r="D68" i="2"/>
  <c r="F69" i="2"/>
  <c r="G70" i="2"/>
  <c r="B71" i="2"/>
  <c r="E72" i="2"/>
  <c r="C72" i="5"/>
  <c r="H74" i="2" l="1"/>
  <c r="H25" i="2"/>
  <c r="H31" i="2"/>
  <c r="G52" i="2"/>
  <c r="E13" i="2"/>
  <c r="B72" i="2"/>
  <c r="G41" i="2"/>
  <c r="D21" i="2"/>
  <c r="B21" i="2"/>
  <c r="D17" i="2"/>
  <c r="F15" i="2"/>
  <c r="D72" i="2"/>
  <c r="E59" i="2"/>
  <c r="D59" i="2"/>
  <c r="B35" i="2"/>
  <c r="F34" i="2"/>
  <c r="E8" i="2"/>
  <c r="D35" i="2"/>
  <c r="B59" i="2"/>
  <c r="G34" i="2"/>
  <c r="B17" i="2"/>
  <c r="G47" i="2"/>
  <c r="E69" i="2"/>
  <c r="G58" i="2"/>
  <c r="F58" i="2"/>
  <c r="G71" i="2"/>
  <c r="E34" i="2"/>
  <c r="B15" i="2"/>
  <c r="F71" i="2"/>
  <c r="F47" i="2"/>
  <c r="G8" i="2"/>
  <c r="D69" i="2"/>
  <c r="E47" i="2"/>
  <c r="F8" i="2"/>
  <c r="B69" i="2"/>
  <c r="F46" i="2"/>
  <c r="B68" i="2"/>
  <c r="E46" i="2"/>
  <c r="D8" i="2"/>
  <c r="G65" i="2"/>
  <c r="B44" i="2"/>
  <c r="G28" i="2"/>
  <c r="E21" i="2"/>
  <c r="F7" i="2"/>
  <c r="F50" i="2"/>
  <c r="F70" i="2"/>
  <c r="B63" i="2"/>
  <c r="D58" i="2"/>
  <c r="F49" i="2"/>
  <c r="B46" i="2"/>
  <c r="B37" i="2"/>
  <c r="D33" i="2"/>
  <c r="B26" i="2"/>
  <c r="G23" i="2"/>
  <c r="F19" i="2"/>
  <c r="G10" i="2"/>
  <c r="E50" i="2"/>
  <c r="F39" i="2"/>
  <c r="D50" i="2"/>
  <c r="B39" i="2"/>
  <c r="D20" i="2"/>
  <c r="B50" i="2"/>
  <c r="D71" i="2"/>
  <c r="F63" i="2"/>
  <c r="E58" i="2"/>
  <c r="G49" i="2"/>
  <c r="D46" i="2"/>
  <c r="D37" i="2"/>
  <c r="F26" i="2"/>
  <c r="G19" i="2"/>
  <c r="D11" i="2"/>
  <c r="B7" i="2"/>
  <c r="G73" i="2"/>
  <c r="E70" i="2"/>
  <c r="E61" i="2"/>
  <c r="D57" i="2"/>
  <c r="G48" i="2"/>
  <c r="G45" i="2"/>
  <c r="G36" i="2"/>
  <c r="B33" i="2"/>
  <c r="F23" i="2"/>
  <c r="E19" i="2"/>
  <c r="F10" i="2"/>
  <c r="G6" i="2"/>
  <c r="F73" i="2"/>
  <c r="D70" i="2"/>
  <c r="G60" i="2"/>
  <c r="B57" i="2"/>
  <c r="F48" i="2"/>
  <c r="F45" i="2"/>
  <c r="F36" i="2"/>
  <c r="G32" i="2"/>
  <c r="D22" i="2"/>
  <c r="D19" i="2"/>
  <c r="E10" i="2"/>
  <c r="F6" i="2"/>
  <c r="E71" i="2"/>
  <c r="B20" i="2"/>
  <c r="D34" i="2"/>
  <c r="G72" i="2"/>
  <c r="B70" i="2"/>
  <c r="F60" i="2"/>
  <c r="G56" i="2"/>
  <c r="E48" i="2"/>
  <c r="E45" i="2"/>
  <c r="E36" i="2"/>
  <c r="F32" i="2"/>
  <c r="B22" i="2"/>
  <c r="G9" i="2"/>
  <c r="E6" i="2"/>
  <c r="F72" i="2"/>
  <c r="G69" i="2"/>
  <c r="E60" i="2"/>
  <c r="F56" i="2"/>
  <c r="D48" i="2"/>
  <c r="D45" i="2"/>
  <c r="B36" i="2"/>
  <c r="E32" i="2"/>
  <c r="G21" i="2"/>
  <c r="B18" i="2"/>
  <c r="D9" i="2"/>
  <c r="D6" i="2"/>
  <c r="E37" i="2"/>
  <c r="B60" i="2"/>
  <c r="E56" i="2"/>
  <c r="E35" i="2"/>
  <c r="G17" i="2"/>
  <c r="B9" i="2"/>
  <c r="F4" i="2"/>
  <c r="G67" i="2"/>
  <c r="F65" i="2"/>
  <c r="E63" i="2"/>
  <c r="D61" i="2"/>
  <c r="G54" i="2"/>
  <c r="F52" i="2"/>
  <c r="G43" i="2"/>
  <c r="F41" i="2"/>
  <c r="E39" i="2"/>
  <c r="G30" i="2"/>
  <c r="F28" i="2"/>
  <c r="E26" i="2"/>
  <c r="F17" i="2"/>
  <c r="E15" i="2"/>
  <c r="D13" i="2"/>
  <c r="B11" i="2"/>
  <c r="E4" i="2"/>
  <c r="F67" i="2"/>
  <c r="E65" i="2"/>
  <c r="D63" i="2"/>
  <c r="B61" i="2"/>
  <c r="F54" i="2"/>
  <c r="E52" i="2"/>
  <c r="F43" i="2"/>
  <c r="E41" i="2"/>
  <c r="D39" i="2"/>
  <c r="F30" i="2"/>
  <c r="E28" i="2"/>
  <c r="D26" i="2"/>
  <c r="D15" i="2"/>
  <c r="B13" i="2"/>
  <c r="E30" i="2"/>
  <c r="D52" i="2"/>
  <c r="B67" i="2"/>
  <c r="B43" i="2"/>
  <c r="G64" i="2"/>
  <c r="F51" i="2"/>
  <c r="D47" i="2"/>
  <c r="G40" i="2"/>
  <c r="F38" i="2"/>
  <c r="G29" i="2"/>
  <c r="F27" i="2"/>
  <c r="D23" i="2"/>
  <c r="G16" i="2"/>
  <c r="F14" i="2"/>
  <c r="E12" i="2"/>
  <c r="D10" i="2"/>
  <c r="G5" i="2"/>
  <c r="D73" i="2"/>
  <c r="G66" i="2"/>
  <c r="F64" i="2"/>
  <c r="E62" i="2"/>
  <c r="G55" i="2"/>
  <c r="F53" i="2"/>
  <c r="E51" i="2"/>
  <c r="D49" i="2"/>
  <c r="G42" i="2"/>
  <c r="F40" i="2"/>
  <c r="E38" i="2"/>
  <c r="F29" i="2"/>
  <c r="E27" i="2"/>
  <c r="B23" i="2"/>
  <c r="G18" i="2"/>
  <c r="F16" i="2"/>
  <c r="E14" i="2"/>
  <c r="D12" i="2"/>
  <c r="G7" i="2"/>
  <c r="F5" i="2"/>
  <c r="D41" i="2"/>
  <c r="G12" i="2"/>
  <c r="E53" i="2"/>
  <c r="E29" i="2"/>
  <c r="F18" i="2"/>
  <c r="D14" i="2"/>
  <c r="E5" i="2"/>
  <c r="G4" i="2"/>
  <c r="D4" i="2"/>
  <c r="D65" i="2"/>
  <c r="E54" i="2"/>
  <c r="D28" i="2"/>
  <c r="D54" i="2"/>
  <c r="D43" i="2"/>
  <c r="D30" i="2"/>
  <c r="G62" i="2"/>
  <c r="G51" i="2"/>
  <c r="D32" i="2"/>
  <c r="G27" i="2"/>
  <c r="F12" i="2"/>
  <c r="E73" i="2"/>
  <c r="F62" i="2"/>
  <c r="G53" i="2"/>
  <c r="E49" i="2"/>
  <c r="B73" i="2"/>
  <c r="G68" i="2"/>
  <c r="F66" i="2"/>
  <c r="E64" i="2"/>
  <c r="D62" i="2"/>
  <c r="G57" i="2"/>
  <c r="F55" i="2"/>
  <c r="D51" i="2"/>
  <c r="G44" i="2"/>
  <c r="F42" i="2"/>
  <c r="E40" i="2"/>
  <c r="D38" i="2"/>
  <c r="G33" i="2"/>
  <c r="D27" i="2"/>
  <c r="G20" i="2"/>
  <c r="E16" i="2"/>
  <c r="F68" i="2"/>
  <c r="E66" i="2"/>
  <c r="D64" i="2"/>
  <c r="G59" i="2"/>
  <c r="F57" i="2"/>
  <c r="E55" i="2"/>
  <c r="D53" i="2"/>
  <c r="F44" i="2"/>
  <c r="E42" i="2"/>
  <c r="D40" i="2"/>
  <c r="B38" i="2"/>
  <c r="G35" i="2"/>
  <c r="F33" i="2"/>
  <c r="D29" i="2"/>
  <c r="G22" i="2"/>
  <c r="F20" i="2"/>
  <c r="E18" i="2"/>
  <c r="D16" i="2"/>
  <c r="B14" i="2"/>
  <c r="G11" i="2"/>
  <c r="F9" i="2"/>
  <c r="E7" i="2"/>
  <c r="D5" i="2"/>
  <c r="E67" i="2"/>
  <c r="D56" i="2"/>
  <c r="E68" i="2"/>
  <c r="D66" i="2"/>
  <c r="G61" i="2"/>
  <c r="D55" i="2"/>
  <c r="E44" i="2"/>
  <c r="D42" i="2"/>
  <c r="G37" i="2"/>
  <c r="F22" i="2"/>
  <c r="G13" i="2"/>
  <c r="F11" i="2"/>
  <c r="H15" i="2" l="1"/>
  <c r="H27" i="2"/>
  <c r="H34" i="2"/>
  <c r="H6" i="2"/>
  <c r="H4" i="2"/>
  <c r="H46" i="2"/>
  <c r="H28" i="2"/>
  <c r="H72" i="2"/>
  <c r="H71" i="2"/>
  <c r="H10" i="2"/>
  <c r="H9" i="2"/>
  <c r="H59" i="2"/>
  <c r="H63" i="2"/>
  <c r="H36" i="2"/>
  <c r="H69" i="2"/>
  <c r="H17" i="2"/>
  <c r="H8" i="2"/>
  <c r="H48" i="2"/>
  <c r="H45" i="2"/>
  <c r="H70" i="2"/>
  <c r="H33" i="2"/>
  <c r="H32" i="2"/>
  <c r="H35" i="2"/>
  <c r="H47" i="2"/>
  <c r="H38" i="2"/>
  <c r="H40" i="2"/>
  <c r="H50" i="2"/>
  <c r="H53" i="2"/>
  <c r="H44" i="2"/>
  <c r="H19" i="2"/>
  <c r="H58" i="2"/>
  <c r="H56" i="2"/>
  <c r="H62" i="2"/>
  <c r="H60" i="2"/>
  <c r="H20" i="2"/>
  <c r="H21" i="2"/>
  <c r="H7" i="2"/>
  <c r="H39" i="2"/>
  <c r="H26" i="2"/>
  <c r="H73" i="2"/>
  <c r="H30" i="2"/>
  <c r="H16" i="2"/>
  <c r="H41" i="2"/>
  <c r="H5" i="2"/>
  <c r="H64" i="2"/>
  <c r="H54" i="2"/>
  <c r="H51" i="2"/>
  <c r="H52" i="2"/>
  <c r="H61" i="2"/>
  <c r="H22" i="2"/>
  <c r="H18" i="2"/>
  <c r="H37" i="2"/>
  <c r="H42" i="2"/>
  <c r="H65" i="2"/>
  <c r="H49" i="2"/>
  <c r="H67" i="2"/>
  <c r="H55" i="2"/>
  <c r="H68" i="2"/>
  <c r="H29" i="2"/>
  <c r="H66" i="2"/>
  <c r="H57" i="2"/>
  <c r="H12" i="2"/>
  <c r="H13" i="2"/>
  <c r="H23" i="2"/>
  <c r="H14" i="2"/>
  <c r="H11" i="2"/>
  <c r="H43" i="2"/>
  <c r="A64" i="5" l="1"/>
  <c r="A65" i="5"/>
  <c r="A66" i="5" s="1"/>
  <c r="A67" i="5" s="1"/>
  <c r="A68" i="5" s="1"/>
  <c r="A69" i="5" s="1"/>
  <c r="A70" i="5" s="1"/>
  <c r="A71" i="5" s="1"/>
  <c r="A72" i="5" s="1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40" i="5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28" i="5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C7" i="6"/>
  <c r="H7" i="6"/>
  <c r="E5" i="4"/>
  <c r="E7" i="4"/>
  <c r="E8" i="4"/>
  <c r="E9" i="4"/>
  <c r="E10" i="4"/>
  <c r="C61" i="5" l="1"/>
  <c r="C65" i="5"/>
  <c r="C43" i="5"/>
  <c r="C21" i="5"/>
  <c r="C35" i="5"/>
  <c r="I7" i="6"/>
  <c r="D7" i="6"/>
  <c r="G7" i="6"/>
  <c r="F7" i="6"/>
  <c r="K7" i="6"/>
  <c r="E7" i="6"/>
  <c r="J7" i="6"/>
  <c r="C58" i="5" l="1"/>
  <c r="C7" i="5"/>
  <c r="C37" i="5"/>
  <c r="C39" i="5"/>
  <c r="C59" i="5"/>
  <c r="C51" i="5"/>
  <c r="C20" i="5"/>
  <c r="D21" i="5" s="1"/>
  <c r="C9" i="5"/>
  <c r="C22" i="5"/>
  <c r="D22" i="5" s="1"/>
  <c r="C4" i="5"/>
  <c r="C26" i="5"/>
  <c r="C11" i="5"/>
  <c r="C67" i="5"/>
  <c r="C30" i="5"/>
  <c r="C19" i="5"/>
  <c r="C34" i="5"/>
  <c r="D35" i="5" s="1"/>
  <c r="C48" i="5"/>
  <c r="C14" i="5"/>
  <c r="C63" i="5"/>
  <c r="C13" i="5"/>
  <c r="C25" i="5"/>
  <c r="C5" i="5"/>
  <c r="C29" i="5"/>
  <c r="C40" i="5"/>
  <c r="C41" i="5"/>
  <c r="C17" i="5"/>
  <c r="C54" i="5"/>
  <c r="C47" i="5"/>
  <c r="C10" i="5"/>
  <c r="C23" i="5"/>
  <c r="C16" i="5"/>
  <c r="C27" i="5"/>
  <c r="C60" i="5"/>
  <c r="C36" i="5"/>
  <c r="C46" i="5"/>
  <c r="C42" i="5"/>
  <c r="C31" i="5"/>
  <c r="C8" i="5"/>
  <c r="C44" i="5"/>
  <c r="C55" i="5"/>
  <c r="C32" i="5"/>
  <c r="C24" i="5"/>
  <c r="C6" i="5"/>
  <c r="C15" i="5"/>
  <c r="D59" i="5" l="1"/>
  <c r="D8" i="5"/>
  <c r="D37" i="5"/>
  <c r="D40" i="5"/>
  <c r="D48" i="5"/>
  <c r="D20" i="5"/>
  <c r="C3" i="5"/>
  <c r="D4" i="5" s="1"/>
  <c r="D30" i="5"/>
  <c r="D5" i="5"/>
  <c r="D10" i="5"/>
  <c r="D26" i="5"/>
  <c r="D14" i="5"/>
  <c r="D23" i="5"/>
  <c r="D31" i="5"/>
  <c r="D11" i="5"/>
  <c r="C45" i="5"/>
  <c r="D46" i="5" s="1"/>
  <c r="C49" i="5"/>
  <c r="D49" i="5" s="1"/>
  <c r="D41" i="5"/>
  <c r="D55" i="5"/>
  <c r="C12" i="5"/>
  <c r="D32" i="5"/>
  <c r="C66" i="5"/>
  <c r="C50" i="5"/>
  <c r="C69" i="5"/>
  <c r="C62" i="5"/>
  <c r="D24" i="5"/>
  <c r="D25" i="5"/>
  <c r="D9" i="5"/>
  <c r="C18" i="5"/>
  <c r="C52" i="5"/>
  <c r="D47" i="5"/>
  <c r="E11" i="5"/>
  <c r="C64" i="5"/>
  <c r="C38" i="5"/>
  <c r="C56" i="5"/>
  <c r="D56" i="5" s="1"/>
  <c r="D27" i="5"/>
  <c r="D15" i="5"/>
  <c r="C68" i="5"/>
  <c r="D68" i="5" s="1"/>
  <c r="D17" i="5"/>
  <c r="D16" i="5"/>
  <c r="D44" i="5"/>
  <c r="D36" i="5"/>
  <c r="D60" i="5"/>
  <c r="D61" i="5"/>
  <c r="D42" i="5"/>
  <c r="E44" i="5"/>
  <c r="D43" i="5"/>
  <c r="C53" i="5"/>
  <c r="C28" i="5"/>
  <c r="C33" i="5"/>
  <c r="C57" i="5"/>
  <c r="D6" i="5"/>
  <c r="D7" i="5"/>
  <c r="F14" i="5" l="1"/>
  <c r="D45" i="5"/>
  <c r="E8" i="5"/>
  <c r="F50" i="5"/>
  <c r="E47" i="5"/>
  <c r="E17" i="5"/>
  <c r="H14" i="5"/>
  <c r="D13" i="5"/>
  <c r="E14" i="5"/>
  <c r="D12" i="5"/>
  <c r="H50" i="5"/>
  <c r="D66" i="5"/>
  <c r="E68" i="5"/>
  <c r="D67" i="5"/>
  <c r="E59" i="5"/>
  <c r="D57" i="5"/>
  <c r="D58" i="5"/>
  <c r="C70" i="5"/>
  <c r="D70" i="5" s="1"/>
  <c r="E62" i="5"/>
  <c r="E56" i="5"/>
  <c r="D33" i="5"/>
  <c r="F44" i="5"/>
  <c r="D34" i="5"/>
  <c r="D62" i="5"/>
  <c r="D63" i="5"/>
  <c r="D53" i="5"/>
  <c r="D54" i="5"/>
  <c r="D50" i="5"/>
  <c r="D51" i="5"/>
  <c r="E50" i="5"/>
  <c r="G50" i="5"/>
  <c r="D52" i="5"/>
  <c r="F56" i="5"/>
  <c r="G62" i="5"/>
  <c r="E53" i="5"/>
  <c r="H62" i="5"/>
  <c r="D69" i="5"/>
  <c r="D18" i="5"/>
  <c r="E20" i="5"/>
  <c r="D19" i="5"/>
  <c r="D28" i="5"/>
  <c r="D29" i="5"/>
  <c r="F20" i="5"/>
  <c r="D38" i="5"/>
  <c r="E41" i="5"/>
  <c r="D39" i="5"/>
  <c r="D64" i="5"/>
  <c r="D65" i="5"/>
  <c r="E65" i="5"/>
  <c r="F68" i="5"/>
  <c r="C71" i="5" l="1"/>
  <c r="D72" i="5" s="1"/>
  <c r="D71" i="5" l="1"/>
  <c r="E71" i="5"/>
</calcChain>
</file>

<file path=xl/sharedStrings.xml><?xml version="1.0" encoding="utf-8"?>
<sst xmlns="http://schemas.openxmlformats.org/spreadsheetml/2006/main" count="161" uniqueCount="68">
  <si>
    <t>Indeks</t>
  </si>
  <si>
    <t>År</t>
  </si>
  <si>
    <t>Måned</t>
  </si>
  <si>
    <t>Løn</t>
  </si>
  <si>
    <t>Diesel</t>
  </si>
  <si>
    <t>Forbrug</t>
  </si>
  <si>
    <t>Maskiner</t>
  </si>
  <si>
    <t>Rente</t>
  </si>
  <si>
    <t>Januar</t>
  </si>
  <si>
    <t>Februar</t>
  </si>
  <si>
    <t>Marts</t>
  </si>
  <si>
    <t>April</t>
  </si>
  <si>
    <t>Maj</t>
  </si>
  <si>
    <t>Juni</t>
  </si>
  <si>
    <t>August</t>
  </si>
  <si>
    <t>September</t>
  </si>
  <si>
    <t>Oktober</t>
  </si>
  <si>
    <t>November</t>
  </si>
  <si>
    <t>December</t>
  </si>
  <si>
    <t>∆ Måned</t>
  </si>
  <si>
    <t>I alt</t>
  </si>
  <si>
    <t>Reelle vægte</t>
  </si>
  <si>
    <t>Navn</t>
  </si>
  <si>
    <t>Opdateres</t>
  </si>
  <si>
    <t>Hver 3. måned</t>
  </si>
  <si>
    <t>Hver måned</t>
  </si>
  <si>
    <t>Vægt</t>
  </si>
  <si>
    <t>Kilde</t>
  </si>
  <si>
    <t>Danmarks Statistik - www.statistikbanken.dk</t>
  </si>
  <si>
    <t>Juli</t>
  </si>
  <si>
    <t>Skøn</t>
  </si>
  <si>
    <t>Kildebeskrivelse</t>
  </si>
  <si>
    <t>∆ Kvartal</t>
  </si>
  <si>
    <t>∆ År</t>
  </si>
  <si>
    <t>Udvikling i indeks</t>
  </si>
  <si>
    <t>∆ Halvår</t>
  </si>
  <si>
    <t>Forskydning</t>
  </si>
  <si>
    <t>6 måneder</t>
  </si>
  <si>
    <t>2 måneder</t>
  </si>
  <si>
    <t>Note</t>
  </si>
  <si>
    <t>dec</t>
  </si>
  <si>
    <t>jan</t>
  </si>
  <si>
    <t>feb</t>
  </si>
  <si>
    <t>Anvendes</t>
  </si>
  <si>
    <t>mar</t>
  </si>
  <si>
    <t>apr</t>
  </si>
  <si>
    <t>2005=100</t>
  </si>
  <si>
    <t>2010=100</t>
  </si>
  <si>
    <t>Uggået indeks pris 10</t>
  </si>
  <si>
    <t>Indeks fremsendt til FynBus fra Danmarks Statistik</t>
  </si>
  <si>
    <t>Omregning</t>
  </si>
  <si>
    <t>maj</t>
  </si>
  <si>
    <t>jun</t>
  </si>
  <si>
    <t>juli</t>
  </si>
  <si>
    <t>juni</t>
  </si>
  <si>
    <t>august</t>
  </si>
  <si>
    <t>september</t>
  </si>
  <si>
    <t>oktober</t>
  </si>
  <si>
    <t>SBLON1: Virksomheder og organisationer. TOT Erhverv i alt. Standardberegnet lønindeks (2016=100) efter branche (DB07), sektor og enhed</t>
  </si>
  <si>
    <t>El</t>
  </si>
  <si>
    <t>PRIS111: Forbrugerprisindeks - 00. I ALT</t>
  </si>
  <si>
    <t>PRIS1121.87 I ALT. Indeksbasisår 2021=100</t>
  </si>
  <si>
    <t>ECB CIBOR3: https://data.ecb.europa.eu/data/datasets/FM/FM.M.DK.DKK.DS.MM.CIBOR3M.ASKA</t>
  </si>
  <si>
    <t>Betegnelse</t>
  </si>
  <si>
    <t>https://data.ecb.europa.eu/data/datasets/FM/FM.M.DK.DKK.DS.MM.CIBOR3M.ASKA</t>
  </si>
  <si>
    <t>PRIS111: Forbrugerprisindeks - 07.2.2.1 Diesel</t>
  </si>
  <si>
    <t>Middel</t>
  </si>
  <si>
    <t>PRIS114: Nettoprisindeks - 04.5.1 Elektricitet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</si>
</sst>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_ * #,##0.0_ ;_ * \-#,##0.0_ ;_ * &quot;-&quot;??_ ;_ @_ "/>
    <numFmt numFmtId="168" formatCode="mmm\ yyyy"/>
    <numFmt numFmtId="169" formatCode="#,##0_ ;\-#,##0\ "/>
  </numFmts>
  <fonts count="1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lightDown">
        <f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9" fontId="18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0" applyNumberFormat="1" applyFont="1"/>
    <xf numFmtId="0" fontId="6" fillId="0" borderId="0" xfId="0" applyFont="1"/>
    <xf numFmtId="0" fontId="5" fillId="0" borderId="0" xfId="0" applyFont="1"/>
    <xf numFmtId="0" fontId="7" fillId="0" borderId="0" xfId="0" applyFont="1"/>
    <xf numFmtId="165" fontId="0" fillId="0" borderId="0" xfId="0" applyNumberFormat="1"/>
    <xf numFmtId="0" fontId="7" fillId="0" borderId="1" xfId="0" applyFont="1" applyBorder="1"/>
    <xf numFmtId="0" fontId="0" fillId="0" borderId="1" xfId="0" applyBorder="1"/>
    <xf numFmtId="0" fontId="7" fillId="0" borderId="2" xfId="0" applyFont="1" applyBorder="1"/>
    <xf numFmtId="0" fontId="0" fillId="0" borderId="2" xfId="0" applyBorder="1"/>
    <xf numFmtId="0" fontId="5" fillId="0" borderId="2" xfId="0" applyFont="1" applyBorder="1"/>
    <xf numFmtId="165" fontId="5" fillId="0" borderId="2" xfId="0" applyNumberFormat="1" applyFont="1" applyBorder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/>
    <xf numFmtId="0" fontId="7" fillId="0" borderId="3" xfId="0" applyFont="1" applyBorder="1"/>
    <xf numFmtId="0" fontId="0" fillId="0" borderId="3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165" fontId="5" fillId="0" borderId="0" xfId="0" applyNumberFormat="1" applyFont="1"/>
    <xf numFmtId="0" fontId="8" fillId="0" borderId="0" xfId="0" applyFont="1"/>
    <xf numFmtId="166" fontId="0" fillId="0" borderId="0" xfId="0" applyNumberFormat="1"/>
    <xf numFmtId="166" fontId="3" fillId="0" borderId="0" xfId="0" applyNumberFormat="1" applyFont="1"/>
    <xf numFmtId="166" fontId="5" fillId="0" borderId="1" xfId="0" applyNumberFormat="1" applyFont="1" applyBorder="1"/>
    <xf numFmtId="0" fontId="10" fillId="2" borderId="0" xfId="0" applyFont="1" applyFill="1"/>
    <xf numFmtId="165" fontId="5" fillId="0" borderId="3" xfId="0" applyNumberFormat="1" applyFont="1" applyBorder="1"/>
    <xf numFmtId="166" fontId="5" fillId="0" borderId="3" xfId="0" applyNumberFormat="1" applyFont="1" applyBorder="1"/>
    <xf numFmtId="165" fontId="5" fillId="0" borderId="1" xfId="0" applyNumberFormat="1" applyFont="1" applyBorder="1"/>
    <xf numFmtId="165" fontId="5" fillId="0" borderId="4" xfId="0" applyNumberFormat="1" applyFont="1" applyBorder="1"/>
    <xf numFmtId="166" fontId="5" fillId="0" borderId="0" xfId="0" applyNumberFormat="1" applyFont="1"/>
    <xf numFmtId="166" fontId="5" fillId="0" borderId="2" xfId="0" applyNumberFormat="1" applyFont="1" applyBorder="1"/>
    <xf numFmtId="0" fontId="0" fillId="0" borderId="0" xfId="0" applyAlignment="1">
      <alignment vertical="top"/>
    </xf>
    <xf numFmtId="166" fontId="5" fillId="0" borderId="4" xfId="0" applyNumberFormat="1" applyFont="1" applyBorder="1"/>
    <xf numFmtId="165" fontId="1" fillId="0" borderId="0" xfId="0" applyNumberFormat="1" applyFont="1"/>
    <xf numFmtId="165" fontId="1" fillId="0" borderId="1" xfId="0" applyNumberFormat="1" applyFont="1" applyBorder="1"/>
    <xf numFmtId="165" fontId="1" fillId="0" borderId="3" xfId="0" applyNumberFormat="1" applyFont="1" applyBorder="1"/>
    <xf numFmtId="0" fontId="3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0" fillId="0" borderId="5" xfId="0" applyBorder="1"/>
    <xf numFmtId="165" fontId="0" fillId="0" borderId="5" xfId="0" applyNumberFormat="1" applyBorder="1"/>
    <xf numFmtId="0" fontId="0" fillId="4" borderId="5" xfId="0" applyFill="1" applyBorder="1"/>
    <xf numFmtId="165" fontId="0" fillId="3" borderId="5" xfId="0" applyNumberFormat="1" applyFill="1" applyBorder="1"/>
    <xf numFmtId="167" fontId="0" fillId="0" borderId="5" xfId="1" applyNumberFormat="1" applyFont="1" applyBorder="1"/>
    <xf numFmtId="0" fontId="3" fillId="0" borderId="5" xfId="0" applyFont="1" applyBorder="1"/>
    <xf numFmtId="0" fontId="1" fillId="0" borderId="5" xfId="0" applyFont="1" applyBorder="1"/>
    <xf numFmtId="0" fontId="1" fillId="0" borderId="6" xfId="0" applyFont="1" applyBorder="1"/>
    <xf numFmtId="164" fontId="1" fillId="0" borderId="0" xfId="1" applyFont="1"/>
    <xf numFmtId="0" fontId="14" fillId="0" borderId="0" xfId="0" applyFont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7" fillId="0" borderId="0" xfId="0" applyFont="1"/>
    <xf numFmtId="168" fontId="0" fillId="0" borderId="0" xfId="0" applyNumberFormat="1"/>
    <xf numFmtId="165" fontId="3" fillId="0" borderId="0" xfId="0" applyNumberFormat="1" applyFont="1" applyAlignment="1">
      <alignment horizontal="center"/>
    </xf>
    <xf numFmtId="165" fontId="6" fillId="0" borderId="0" xfId="0" applyNumberFormat="1" applyFont="1"/>
    <xf numFmtId="1" fontId="0" fillId="0" borderId="0" xfId="0" applyNumberFormat="1"/>
    <xf numFmtId="1" fontId="3" fillId="0" borderId="3" xfId="0" applyNumberFormat="1" applyFont="1" applyBorder="1" applyAlignment="1">
      <alignment horizontal="left"/>
    </xf>
    <xf numFmtId="169" fontId="1" fillId="0" borderId="0" xfId="1" applyNumberFormat="1" applyFont="1"/>
    <xf numFmtId="169" fontId="1" fillId="0" borderId="1" xfId="1" applyNumberFormat="1" applyFont="1" applyBorder="1"/>
    <xf numFmtId="169" fontId="1" fillId="0" borderId="3" xfId="1" applyNumberFormat="1" applyFont="1" applyBorder="1"/>
    <xf numFmtId="169" fontId="6" fillId="0" borderId="0" xfId="1" applyNumberFormat="1" applyFont="1"/>
    <xf numFmtId="166" fontId="3" fillId="0" borderId="0" xfId="10" applyNumberFormat="1" applyFont="1"/>
    <xf numFmtId="168" fontId="9" fillId="0" borderId="0" xfId="0" applyNumberFormat="1" applyFont="1"/>
    <xf numFmtId="168" fontId="3" fillId="0" borderId="0" xfId="0" applyNumberFormat="1" applyFont="1"/>
    <xf numFmtId="168" fontId="3" fillId="0" borderId="3" xfId="0" applyNumberFormat="1" applyFont="1" applyBorder="1" applyAlignment="1">
      <alignment horizontal="left"/>
    </xf>
    <xf numFmtId="168" fontId="6" fillId="0" borderId="0" xfId="0" applyNumberFormat="1" applyFont="1"/>
    <xf numFmtId="0" fontId="1" fillId="0" borderId="0" xfId="0" applyFont="1" applyAlignment="1">
      <alignment vertical="top"/>
    </xf>
    <xf numFmtId="165" fontId="1" fillId="0" borderId="1" xfId="0" applyNumberFormat="1" applyFont="1" applyBorder="1" applyAlignment="1">
      <alignment horizontal="right"/>
    </xf>
    <xf numFmtId="169" fontId="1" fillId="0" borderId="0" xfId="1" applyNumberFormat="1" applyFont="1" applyBorder="1"/>
    <xf numFmtId="0" fontId="0" fillId="0" borderId="0" xfId="0" applyBorder="1"/>
    <xf numFmtId="165" fontId="1" fillId="0" borderId="0" xfId="0" applyNumberFormat="1" applyFont="1" applyBorder="1"/>
    <xf numFmtId="165" fontId="1" fillId="0" borderId="0" xfId="0" applyNumberFormat="1" applyFont="1" applyBorder="1" applyAlignment="1">
      <alignment horizontal="right"/>
    </xf>
  </cellXfs>
  <cellStyles count="11">
    <cellStyle name="Komma" xfId="1" builtinId="3"/>
    <cellStyle name="Komma 2" xfId="2" xr:uid="{8D8F957C-56FB-4A19-AE59-BAC0D0A91351}"/>
    <cellStyle name="Komma 2 2" xfId="3" xr:uid="{CBE23AAB-DCD6-458D-BC01-A79DC26EAE4B}"/>
    <cellStyle name="Komma 3" xfId="4" xr:uid="{70E8D077-F0A5-42AD-BB45-AE55E732517F}"/>
    <cellStyle name="Link 2" xfId="5" xr:uid="{7E518A7D-A78F-4970-9E45-5A59F2D749D4}"/>
    <cellStyle name="Link 3" xfId="6" xr:uid="{D8E59416-6AA1-4260-8C8C-16EC95800F82}"/>
    <cellStyle name="Link 3 2" xfId="7" xr:uid="{FF245ABE-ECF8-4E52-BB4C-571F4D43F46C}"/>
    <cellStyle name="Normal" xfId="0" builtinId="0"/>
    <cellStyle name="Normal 2" xfId="8" xr:uid="{73A2506E-A7EF-4A58-9FE2-09D76921D25F}"/>
    <cellStyle name="Normal 3" xfId="9" xr:uid="{313AF4E7-C82B-474A-8DEB-A188B1CED546}"/>
    <cellStyle name="Procent" xfId="10" builtinId="5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%"/>
      <fill>
        <patternFill patternType="lightDown">
          <fgColor rgb="FFFF0000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fill>
        <patternFill patternType="lightDown">
          <fgColor rgb="FFFF0000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lightDown">
          <fgColor rgb="FFFF0000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relativeIndent="0" justifyLastLine="0" shrinkToFit="0" readingOrder="0"/>
    </dxf>
    <dxf>
      <numFmt numFmtId="166" formatCode="0.0%"/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alignment horizontal="center" vertical="bottom" textRotation="0" wrapText="0" indent="0" justifyLastLine="0" shrinkToFit="0" readingOrder="0"/>
    </dxf>
    <dxf>
      <numFmt numFmtId="169" formatCode="#,##0_ ;\-#,##0\ "/>
      <border diagonalUp="0" diagonalDown="0">
        <left/>
        <right/>
        <top/>
        <bottom style="thin">
          <color indexed="64"/>
        </bottom>
      </border>
    </dxf>
    <dxf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5" formatCode="0.0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8" formatCode="mmm\ 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11</xdr:row>
      <xdr:rowOff>45721</xdr:rowOff>
    </xdr:from>
    <xdr:to>
      <xdr:col>4</xdr:col>
      <xdr:colOff>340967</xdr:colOff>
      <xdr:row>27</xdr:row>
      <xdr:rowOff>60960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C76BA11-4619-0623-C785-14AE57AC6E3F}"/>
            </a:ext>
          </a:extLst>
        </xdr:cNvPr>
        <xdr:cNvSpPr txBox="1">
          <a:spLocks noChangeArrowheads="1"/>
        </xdr:cNvSpPr>
      </xdr:nvSpPr>
      <xdr:spPr bwMode="auto">
        <a:xfrm>
          <a:off x="85725" y="2352676"/>
          <a:ext cx="6315075" cy="26003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Beregning af omkostningsindekset: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- Basis 100: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Eksempel: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100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lønindeks x 60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dieselindeks x 17 pct.) 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+ (Procentvis ændring i forbrugerindeks x 10 pct.)  etc.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Det vil sige, at den procentvise ændring i hvert indeks (fra periode til periode) ganges med vægtningen (i pct.)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Forskydning:</a:t>
          </a: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Omkostningsindekset for en bestemt måned beregnes på basis af delindekset for 2 måneder tidligere, pånær lønindekset, der er forskudt 6 måneder. Dette betyder eksempelvis, at omkostningsindekset for april baseres på delindeks fra februar - dog lønindeks fra K4 året før.</a:t>
          </a:r>
        </a:p>
      </xdr:txBody>
    </xdr:sp>
    <xdr:clientData/>
  </xdr:twoCellAnchor>
  <xdr:twoCellAnchor>
    <xdr:from>
      <xdr:col>0</xdr:col>
      <xdr:colOff>95726</xdr:colOff>
      <xdr:row>27</xdr:row>
      <xdr:rowOff>118586</xdr:rowOff>
    </xdr:from>
    <xdr:to>
      <xdr:col>4</xdr:col>
      <xdr:colOff>333879</xdr:colOff>
      <xdr:row>38</xdr:row>
      <xdr:rowOff>88082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1BBE6850-A022-D178-C7B8-D22989F342E5}"/>
            </a:ext>
          </a:extLst>
        </xdr:cNvPr>
        <xdr:cNvSpPr txBox="1">
          <a:spLocks noChangeArrowheads="1"/>
        </xdr:cNvSpPr>
      </xdr:nvSpPr>
      <xdr:spPr bwMode="auto">
        <a:xfrm>
          <a:off x="95726" y="7857649"/>
          <a:ext cx="6298434" cy="180305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Reelle vægte:</a:t>
          </a: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Udgangspunktet er de basisvægte, der er fastlagt for fordelingen af omkostninger ved busdrift:Indeks: Celle C2 til Celle G2.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Basis er maj 2025.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"Reelle vægte" er et udtryk for, hvordan udviklingen i de fem delindeks (Løn, diesel, Forbrug, Maskiner og Rente) giver forskydninger i, hvor stor en andel, den enkelte omkostning udgør af de samlede omkostninger ved busdrift.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Den reele vægt for det enkelte delindeks beregnes således:</a:t>
          </a: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Værdi af delindeks i dag / Værdi af delindeks i basis x Basisvægt / Værdi af samlet indeks i dag x 100</a:t>
          </a:r>
        </a:p>
        <a:p>
          <a:pPr algn="l" rtl="0">
            <a:defRPr sz="1000"/>
          </a:pPr>
          <a:endParaRPr lang="da-DK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18CFE8-67A1-4175-9B2C-01951504AB15}" name="Tabel6" displayName="Tabel6" ref="A3:I75" totalsRowShown="0" headerRowDxfId="21">
  <autoFilter ref="A3:I75" xr:uid="{F8EB2B7C-7CDC-4FDE-88CC-B293D63C33DB}">
    <filterColumn colId="0">
      <filters>
        <dateGroupItem year="2025" dateTimeGrouping="year"/>
        <dateGroupItem year="2024" dateTimeGrouping="year"/>
        <dateGroupItem year="2023" dateTimeGrouping="year"/>
      </filters>
    </filterColumn>
  </autoFilter>
  <tableColumns count="9">
    <tableColumn id="2" xr3:uid="{00000000-0010-0000-0100-000002000000}" name="Måned" dataDxfId="20"/>
    <tableColumn id="3" xr3:uid="{00000000-0010-0000-0100-000003000000}" name="Løn"/>
    <tableColumn id="9" xr3:uid="{35443B3A-C472-45C7-91B9-F00103084095}" name="Diesel" dataDxfId="19"/>
    <tableColumn id="4" xr3:uid="{00000000-0010-0000-0100-000004000000}" name="El" dataDxfId="18"/>
    <tableColumn id="5" xr3:uid="{00000000-0010-0000-0100-000005000000}" name="Forbrug" dataDxfId="17"/>
    <tableColumn id="6" xr3:uid="{00000000-0010-0000-0100-000006000000}" name="Maskiner" dataDxfId="16"/>
    <tableColumn id="7" xr3:uid="{00000000-0010-0000-0100-000007000000}" name="Rente" dataDxfId="15" dataCellStyle="Komma"/>
    <tableColumn id="8" xr3:uid="{00000000-0010-0000-0100-000008000000}" name="Indeks" dataDxfId="14">
      <calculatedColumnFormula>100+((B4-$B$68)/$B$68*100*$B$2)+((C4-$C$68)/$C$68*100*$C$2)+((D4-$D$68)/$D$68*100*$D$2)+((E4-$E$68)/$E$68*100*$E$2)+((F4-$F$68)/$F$68*100*$F$2)+((G4-$G$68)/$G$68*100*$G$2)</calculatedColumnFormula>
    </tableColumn>
    <tableColumn id="10" xr3:uid="{00000000-0010-0000-0100-00000A000000}" name="Not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302CA1-858B-4B5D-8FE9-65A6110623F0}" name="Tabel7" displayName="Tabel7" ref="A3:H75" totalsRowShown="0" headerRowDxfId="13">
  <autoFilter ref="A3:H75" xr:uid="{415AA688-8F9A-4215-87F9-AE11B1A73507}"/>
  <tableColumns count="8">
    <tableColumn id="2" xr3:uid="{00000000-0010-0000-0300-000002000000}" name="Måned" dataDxfId="12"/>
    <tableColumn id="3" xr3:uid="{00000000-0010-0000-0300-000003000000}" name="Løn"/>
    <tableColumn id="1" xr3:uid="{BD0673E4-EB68-4D2A-8F1A-7F6701C56D30}" name="Diesel" dataDxfId="11">
      <calculatedColumnFormula>(Indeks!C4/Indeks!C$68*Indeks!C$2)/Indeks!$H4*100</calculatedColumnFormula>
    </tableColumn>
    <tableColumn id="4" xr3:uid="{00000000-0010-0000-0300-000004000000}" name="El"/>
    <tableColumn id="5" xr3:uid="{00000000-0010-0000-0300-000005000000}" name="Forbrug"/>
    <tableColumn id="6" xr3:uid="{00000000-0010-0000-0300-000006000000}" name="Maskiner"/>
    <tableColumn id="7" xr3:uid="{00000000-0010-0000-0300-000007000000}" name="Rente"/>
    <tableColumn id="8" xr3:uid="{00000000-0010-0000-0300-000008000000}" name="I alt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EA2E36-24CE-40AB-A3EE-1408E967E419}" name="Tabel20" displayName="Tabel20" ref="A2:H74" totalsRowShown="0" headerRowDxfId="10" dataDxfId="9" tableBorderDxfId="8">
  <autoFilter ref="A2:H74" xr:uid="{9DB565E8-0C40-4A42-94D8-52CACAC7A47B}"/>
  <tableColumns count="8">
    <tableColumn id="1" xr3:uid="{00000000-0010-0000-0500-000001000000}" name="År" dataDxfId="7"/>
    <tableColumn id="2" xr3:uid="{00000000-0010-0000-0500-000002000000}" name="Måned" dataDxfId="6"/>
    <tableColumn id="3" xr3:uid="{00000000-0010-0000-0500-000003000000}" name="Indeks" dataDxfId="5"/>
    <tableColumn id="4" xr3:uid="{00000000-0010-0000-0500-000004000000}" name="∆ Måned" dataDxfId="4"/>
    <tableColumn id="5" xr3:uid="{00000000-0010-0000-0500-000005000000}" name="∆ Kvartal" dataDxfId="3"/>
    <tableColumn id="9" xr3:uid="{00000000-0010-0000-0500-000009000000}" name="∆ Halvår" dataDxfId="2"/>
    <tableColumn id="6" xr3:uid="{00000000-0010-0000-0500-000006000000}" name="∆ År" dataDxfId="1"/>
    <tableColumn id="7" xr3:uid="{00000000-0010-0000-0500-000007000000}" name="Middel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072C-1362-4FB4-8AF7-566ACB3AA602}">
  <sheetPr codeName="Ark1">
    <pageSetUpPr fitToPage="1"/>
  </sheetPr>
  <dimension ref="A1:N75"/>
  <sheetViews>
    <sheetView tabSelected="1" view="pageBreakPreview" zoomScaleNormal="100" zoomScaleSheetLayoutView="100" workbookViewId="0">
      <pane xSplit="1" ySplit="3" topLeftCell="B56" activePane="bottomRight" state="frozen"/>
      <selection pane="topRight" activeCell="B1" sqref="B1"/>
      <selection pane="bottomLeft" activeCell="A4" sqref="A4"/>
      <selection pane="bottomRight" activeCell="K56" sqref="K56"/>
    </sheetView>
  </sheetViews>
  <sheetFormatPr defaultRowHeight="12.75" x14ac:dyDescent="0.2"/>
  <cols>
    <col min="1" max="1" width="10.7109375" style="57" customWidth="1"/>
    <col min="2" max="4" width="9.5703125" customWidth="1"/>
    <col min="5" max="5" width="9.5703125" bestFit="1" customWidth="1"/>
    <col min="6" max="6" width="10.140625" customWidth="1"/>
    <col min="7" max="7" width="11.140625" style="60" customWidth="1"/>
    <col min="8" max="8" width="11.7109375" customWidth="1"/>
    <col min="9" max="9" width="10.85546875" customWidth="1"/>
  </cols>
  <sheetData>
    <row r="1" spans="1:9" ht="20.25" x14ac:dyDescent="0.3">
      <c r="A1" s="67"/>
      <c r="I1" s="20"/>
    </row>
    <row r="2" spans="1:9" x14ac:dyDescent="0.2">
      <c r="A2" s="68" t="s">
        <v>26</v>
      </c>
      <c r="B2" s="24">
        <v>0.67759991720156265</v>
      </c>
      <c r="C2" s="24">
        <v>7.3031427164035864E-2</v>
      </c>
      <c r="D2" s="24">
        <v>2.2098757390902481E-2</v>
      </c>
      <c r="E2" s="24">
        <v>7.0422006942195137E-2</v>
      </c>
      <c r="F2" s="24">
        <v>0.14313019336917512</v>
      </c>
      <c r="G2" s="66">
        <v>1.3717697932128809E-2</v>
      </c>
      <c r="H2" s="19"/>
    </row>
    <row r="3" spans="1:9" ht="16.5" thickBot="1" x14ac:dyDescent="0.3">
      <c r="A3" s="69" t="s">
        <v>2</v>
      </c>
      <c r="B3" s="38" t="s">
        <v>3</v>
      </c>
      <c r="C3" s="38" t="s">
        <v>4</v>
      </c>
      <c r="D3" s="38" t="s">
        <v>59</v>
      </c>
      <c r="E3" s="38" t="s">
        <v>5</v>
      </c>
      <c r="F3" s="38" t="s">
        <v>6</v>
      </c>
      <c r="G3" s="61" t="s">
        <v>7</v>
      </c>
      <c r="H3" s="39" t="s">
        <v>0</v>
      </c>
      <c r="I3" s="40" t="s">
        <v>39</v>
      </c>
    </row>
    <row r="4" spans="1:9" hidden="1" x14ac:dyDescent="0.2">
      <c r="A4" s="57">
        <v>43831</v>
      </c>
      <c r="B4" s="35">
        <v>106.2</v>
      </c>
      <c r="C4" s="35">
        <v>108.9</v>
      </c>
      <c r="D4" s="35">
        <v>95.5</v>
      </c>
      <c r="E4" s="35">
        <v>103.1</v>
      </c>
      <c r="F4" s="35">
        <v>95.7</v>
      </c>
      <c r="G4" s="62">
        <v>-4136</v>
      </c>
      <c r="H4" s="58">
        <f>100+((B4-$B$68)/$B$68*100*$B$2)+((C4-$C$68)/$C$68*100*$C$2)+((D4-$D$68)/$D$68*100*$D$2)+((E4-$E$68)/$E$68*100*$E$2)+((F4-$F$68)/$F$68*100*$F$2)+((G4-$G$68)/$G$68*100*$G$2)</f>
        <v>81.968089509171691</v>
      </c>
    </row>
    <row r="5" spans="1:9" hidden="1" x14ac:dyDescent="0.2">
      <c r="A5" s="57">
        <v>43862</v>
      </c>
      <c r="B5" s="35">
        <v>106.2</v>
      </c>
      <c r="C5" s="35">
        <v>110.7</v>
      </c>
      <c r="D5" s="35">
        <v>96.4</v>
      </c>
      <c r="E5" s="35">
        <v>102.9</v>
      </c>
      <c r="F5" s="35">
        <v>95.8</v>
      </c>
      <c r="G5" s="62">
        <v>-4005</v>
      </c>
      <c r="H5" s="58">
        <f t="shared" ref="H5:H67" si="0">100+((B5-$B$68)/$B$68*100*$B$2)+((C5-$C$68)/$C$68*100*$C$2)+((D5-$D$68)/$D$68*100*$D$2)+((E5-$E$68)/$E$68*100*$E$2)+((F5-$F$68)/$F$68*100*$F$2)+((G5-$G$68)/$G$68*100*$G$2)</f>
        <v>82.079704854646934</v>
      </c>
    </row>
    <row r="6" spans="1:9" hidden="1" x14ac:dyDescent="0.2">
      <c r="A6" s="57">
        <v>43891</v>
      </c>
      <c r="B6" s="36">
        <v>106.2</v>
      </c>
      <c r="C6" s="36">
        <v>114.6</v>
      </c>
      <c r="D6" s="36">
        <v>90.5</v>
      </c>
      <c r="E6" s="36">
        <v>103</v>
      </c>
      <c r="F6" s="36">
        <v>96.6</v>
      </c>
      <c r="G6" s="63">
        <v>-4079</v>
      </c>
      <c r="H6" s="58">
        <f t="shared" si="0"/>
        <v>82.293687879102009</v>
      </c>
    </row>
    <row r="7" spans="1:9" hidden="1" x14ac:dyDescent="0.2">
      <c r="A7" s="57">
        <v>43922</v>
      </c>
      <c r="B7" s="35">
        <v>107.2</v>
      </c>
      <c r="C7" s="35">
        <v>108.1</v>
      </c>
      <c r="D7" s="35">
        <v>86.3</v>
      </c>
      <c r="E7" s="35">
        <v>103.6</v>
      </c>
      <c r="F7" s="35">
        <v>96.7</v>
      </c>
      <c r="G7" s="62">
        <v>-4090</v>
      </c>
      <c r="H7" s="58">
        <f t="shared" si="0"/>
        <v>82.49382450862359</v>
      </c>
    </row>
    <row r="8" spans="1:9" hidden="1" x14ac:dyDescent="0.2">
      <c r="A8" s="57">
        <v>43952</v>
      </c>
      <c r="B8" s="35">
        <v>107.2</v>
      </c>
      <c r="C8" s="35">
        <v>100.9</v>
      </c>
      <c r="D8" s="35">
        <v>85.4</v>
      </c>
      <c r="E8" s="35">
        <v>103.3</v>
      </c>
      <c r="F8" s="35">
        <v>96.9</v>
      </c>
      <c r="G8" s="62">
        <v>-3629</v>
      </c>
      <c r="H8" s="58">
        <f t="shared" si="0"/>
        <v>82.15484171730489</v>
      </c>
    </row>
    <row r="9" spans="1:9" hidden="1" x14ac:dyDescent="0.2">
      <c r="A9" s="57">
        <v>43983</v>
      </c>
      <c r="B9" s="36">
        <v>107.2</v>
      </c>
      <c r="C9" s="36">
        <v>92.5</v>
      </c>
      <c r="D9" s="36">
        <v>81.2</v>
      </c>
      <c r="E9" s="36">
        <v>103.2</v>
      </c>
      <c r="F9" s="36">
        <v>96.9</v>
      </c>
      <c r="G9" s="63">
        <v>-1226</v>
      </c>
      <c r="H9" s="58">
        <f t="shared" si="0"/>
        <v>81.807529048981522</v>
      </c>
    </row>
    <row r="10" spans="1:9" hidden="1" x14ac:dyDescent="0.2">
      <c r="A10" s="57">
        <v>44013</v>
      </c>
      <c r="B10" s="35">
        <v>107.2</v>
      </c>
      <c r="C10" s="35">
        <v>88.1</v>
      </c>
      <c r="D10" s="35">
        <v>81.2</v>
      </c>
      <c r="E10" s="35">
        <v>103.1</v>
      </c>
      <c r="F10" s="35">
        <v>97</v>
      </c>
      <c r="G10" s="62">
        <v>-1267</v>
      </c>
      <c r="H10" s="58">
        <f t="shared" si="0"/>
        <v>81.591583810230077</v>
      </c>
    </row>
    <row r="11" spans="1:9" hidden="1" x14ac:dyDescent="0.2">
      <c r="A11" s="57">
        <v>44044</v>
      </c>
      <c r="B11" s="35">
        <v>107.2</v>
      </c>
      <c r="C11" s="35">
        <v>92.5</v>
      </c>
      <c r="D11" s="35">
        <v>81.2</v>
      </c>
      <c r="E11" s="35">
        <v>103.2</v>
      </c>
      <c r="F11" s="35">
        <v>97.2</v>
      </c>
      <c r="G11" s="62">
        <v>-1665</v>
      </c>
      <c r="H11" s="58">
        <f>100+((B11-$B$68)/$B$68*100*$B$2)+((C11-$C$68)/$C$68*100*$C$2)+((D11-$D$68)/$D$68*100*$D$2)+((E11-$E$68)/$E$68*100*$E$2)+((F11-$F$68)/$F$68*100*$F$2)+((G11-$G$68)/$G$68*100*$G$2)</f>
        <v>81.82012583257189</v>
      </c>
    </row>
    <row r="12" spans="1:9" hidden="1" x14ac:dyDescent="0.2">
      <c r="A12" s="57">
        <v>44075</v>
      </c>
      <c r="B12" s="36">
        <v>107.2</v>
      </c>
      <c r="C12" s="36">
        <v>95.7</v>
      </c>
      <c r="D12" s="36">
        <v>82.9</v>
      </c>
      <c r="E12" s="36">
        <v>104</v>
      </c>
      <c r="F12" s="36">
        <v>97.4</v>
      </c>
      <c r="G12" s="63">
        <v>-1871</v>
      </c>
      <c r="H12" s="58">
        <f t="shared" si="0"/>
        <v>82.06504176260475</v>
      </c>
    </row>
    <row r="13" spans="1:9" hidden="1" x14ac:dyDescent="0.2">
      <c r="A13" s="57">
        <v>44105</v>
      </c>
      <c r="B13" s="35">
        <v>108.6</v>
      </c>
      <c r="C13" s="35">
        <v>95.7</v>
      </c>
      <c r="D13" s="35">
        <v>83.7</v>
      </c>
      <c r="E13" s="35">
        <v>103.6</v>
      </c>
      <c r="F13" s="35">
        <v>97.7</v>
      </c>
      <c r="G13" s="62">
        <v>-2068</v>
      </c>
      <c r="H13" s="58">
        <f t="shared" si="0"/>
        <v>82.833779770074472</v>
      </c>
    </row>
    <row r="14" spans="1:9" hidden="1" x14ac:dyDescent="0.2">
      <c r="A14" s="57">
        <v>44136</v>
      </c>
      <c r="B14" s="35">
        <v>108.6</v>
      </c>
      <c r="C14" s="35">
        <v>93.5</v>
      </c>
      <c r="D14" s="35">
        <v>82.9</v>
      </c>
      <c r="E14" s="35">
        <v>103.5</v>
      </c>
      <c r="F14" s="35">
        <v>97.6</v>
      </c>
      <c r="G14" s="62">
        <v>-2258</v>
      </c>
      <c r="H14" s="58">
        <f t="shared" si="0"/>
        <v>82.682560383839743</v>
      </c>
    </row>
    <row r="15" spans="1:9" ht="13.5" hidden="1" thickBot="1" x14ac:dyDescent="0.25">
      <c r="A15" s="57">
        <v>44166</v>
      </c>
      <c r="B15" s="37">
        <v>108.6</v>
      </c>
      <c r="C15" s="37">
        <v>93.3</v>
      </c>
      <c r="D15" s="37">
        <v>86.3</v>
      </c>
      <c r="E15" s="37">
        <v>103.7</v>
      </c>
      <c r="F15" s="37">
        <v>97.4</v>
      </c>
      <c r="G15" s="64">
        <v>-2192</v>
      </c>
      <c r="H15" s="58">
        <f t="shared" si="0"/>
        <v>82.711374366623218</v>
      </c>
    </row>
    <row r="16" spans="1:9" hidden="1" x14ac:dyDescent="0.2">
      <c r="A16" s="57">
        <v>44197</v>
      </c>
      <c r="B16" s="35">
        <v>108.5</v>
      </c>
      <c r="C16" s="35">
        <v>93.5</v>
      </c>
      <c r="D16" s="35">
        <v>78.7</v>
      </c>
      <c r="E16" s="35">
        <v>103.6</v>
      </c>
      <c r="F16" s="35">
        <v>97.7</v>
      </c>
      <c r="G16" s="62">
        <v>-2286</v>
      </c>
      <c r="H16" s="58">
        <f t="shared" si="0"/>
        <v>82.585507003409106</v>
      </c>
    </row>
    <row r="17" spans="1:14" hidden="1" x14ac:dyDescent="0.2">
      <c r="A17" s="57">
        <v>44228</v>
      </c>
      <c r="B17" s="35">
        <v>108.5</v>
      </c>
      <c r="C17" s="35">
        <v>98.6</v>
      </c>
      <c r="D17" s="35">
        <v>82</v>
      </c>
      <c r="E17" s="35">
        <v>103.4</v>
      </c>
      <c r="F17" s="35">
        <v>97.5</v>
      </c>
      <c r="G17" s="62">
        <v>-2237</v>
      </c>
      <c r="H17" s="58">
        <f t="shared" si="0"/>
        <v>82.853946228120989</v>
      </c>
      <c r="N17" s="42"/>
    </row>
    <row r="18" spans="1:14" hidden="1" x14ac:dyDescent="0.2">
      <c r="A18" s="57">
        <v>44256</v>
      </c>
      <c r="B18" s="36">
        <v>108.5</v>
      </c>
      <c r="C18" s="36">
        <v>100.8</v>
      </c>
      <c r="D18" s="36">
        <v>81.2</v>
      </c>
      <c r="E18" s="36">
        <v>103.6</v>
      </c>
      <c r="F18" s="36">
        <v>98.5</v>
      </c>
      <c r="G18" s="63">
        <v>-2378</v>
      </c>
      <c r="H18" s="58">
        <f t="shared" si="0"/>
        <v>83.083119857194632</v>
      </c>
      <c r="N18" s="51"/>
    </row>
    <row r="19" spans="1:14" hidden="1" x14ac:dyDescent="0.2">
      <c r="A19" s="57">
        <v>44287</v>
      </c>
      <c r="B19" s="35">
        <v>109.5</v>
      </c>
      <c r="C19" s="35">
        <v>105.1</v>
      </c>
      <c r="D19" s="35">
        <v>87.9</v>
      </c>
      <c r="E19" s="35">
        <v>104.2</v>
      </c>
      <c r="F19" s="35">
        <v>98.7</v>
      </c>
      <c r="G19" s="62">
        <v>-2273</v>
      </c>
      <c r="H19" s="58">
        <f t="shared" si="0"/>
        <v>83.999656985005956</v>
      </c>
    </row>
    <row r="20" spans="1:14" hidden="1" x14ac:dyDescent="0.2">
      <c r="A20" s="57">
        <v>44317</v>
      </c>
      <c r="B20" s="35">
        <v>109.5</v>
      </c>
      <c r="C20" s="35">
        <v>108.8</v>
      </c>
      <c r="D20" s="35">
        <v>86.3</v>
      </c>
      <c r="E20" s="35">
        <v>104.3</v>
      </c>
      <c r="F20" s="35">
        <v>99.2</v>
      </c>
      <c r="G20" s="62">
        <v>-2077</v>
      </c>
      <c r="H20" s="58">
        <f t="shared" si="0"/>
        <v>84.242764678023434</v>
      </c>
    </row>
    <row r="21" spans="1:14" hidden="1" x14ac:dyDescent="0.2">
      <c r="A21" s="57">
        <v>44348</v>
      </c>
      <c r="B21" s="36">
        <v>109.5</v>
      </c>
      <c r="C21" s="36">
        <v>106.7</v>
      </c>
      <c r="D21" s="36">
        <v>87.1</v>
      </c>
      <c r="E21" s="36">
        <v>104.7</v>
      </c>
      <c r="F21" s="36">
        <v>99.5</v>
      </c>
      <c r="G21" s="63">
        <v>-2098</v>
      </c>
      <c r="H21" s="58">
        <f t="shared" si="0"/>
        <v>84.209308626792478</v>
      </c>
    </row>
    <row r="22" spans="1:14" hidden="1" x14ac:dyDescent="0.2">
      <c r="A22" s="57">
        <v>44378</v>
      </c>
      <c r="B22" s="35">
        <v>109.7</v>
      </c>
      <c r="C22" s="35">
        <v>108.9</v>
      </c>
      <c r="D22" s="35">
        <v>88.8</v>
      </c>
      <c r="E22" s="35">
        <v>104.9</v>
      </c>
      <c r="F22" s="35">
        <v>99.7</v>
      </c>
      <c r="G22" s="62">
        <v>-2091</v>
      </c>
      <c r="H22" s="58">
        <f t="shared" si="0"/>
        <v>84.48906629928625</v>
      </c>
    </row>
    <row r="23" spans="1:14" hidden="1" x14ac:dyDescent="0.2">
      <c r="A23" s="57">
        <v>44409</v>
      </c>
      <c r="B23" s="35">
        <v>109.7</v>
      </c>
      <c r="C23" s="35">
        <v>111.6</v>
      </c>
      <c r="D23" s="35">
        <v>90.5</v>
      </c>
      <c r="E23" s="35">
        <v>105</v>
      </c>
      <c r="F23" s="35">
        <v>99.9</v>
      </c>
      <c r="G23" s="62">
        <v>-2103</v>
      </c>
      <c r="H23" s="58">
        <f t="shared" si="0"/>
        <v>84.679181434156447</v>
      </c>
    </row>
    <row r="24" spans="1:14" hidden="1" x14ac:dyDescent="0.2">
      <c r="A24" s="57">
        <v>44440</v>
      </c>
      <c r="B24" s="36">
        <v>109.7</v>
      </c>
      <c r="C24" s="36">
        <v>113.9</v>
      </c>
      <c r="D24" s="36">
        <v>104.8</v>
      </c>
      <c r="E24" s="36">
        <v>105.7</v>
      </c>
      <c r="F24" s="36">
        <v>100</v>
      </c>
      <c r="G24" s="63"/>
      <c r="H24" s="58"/>
    </row>
    <row r="25" spans="1:14" hidden="1" x14ac:dyDescent="0.2">
      <c r="A25" s="57">
        <v>44470</v>
      </c>
      <c r="B25" s="35">
        <v>112.3</v>
      </c>
      <c r="C25" s="35">
        <v>113.5</v>
      </c>
      <c r="D25" s="35">
        <v>108.1</v>
      </c>
      <c r="E25" s="35">
        <v>105.5</v>
      </c>
      <c r="F25" s="35">
        <v>100.1</v>
      </c>
      <c r="G25" s="62"/>
      <c r="H25" s="58"/>
    </row>
    <row r="26" spans="1:14" hidden="1" x14ac:dyDescent="0.2">
      <c r="A26" s="57">
        <v>44501</v>
      </c>
      <c r="B26" s="35">
        <v>112.3</v>
      </c>
      <c r="C26" s="35">
        <v>116.3</v>
      </c>
      <c r="D26" s="35">
        <v>109</v>
      </c>
      <c r="E26" s="35">
        <v>105.8</v>
      </c>
      <c r="F26" s="35">
        <v>100.7</v>
      </c>
      <c r="G26" s="62">
        <v>-2143</v>
      </c>
      <c r="H26" s="58">
        <f t="shared" si="0"/>
        <v>86.725894372680827</v>
      </c>
    </row>
    <row r="27" spans="1:14" ht="13.5" hidden="1" thickBot="1" x14ac:dyDescent="0.25">
      <c r="A27" s="57">
        <v>44531</v>
      </c>
      <c r="B27" s="37">
        <v>112.3</v>
      </c>
      <c r="C27" s="37">
        <v>126.9</v>
      </c>
      <c r="D27" s="37">
        <v>133.4</v>
      </c>
      <c r="E27" s="37">
        <v>106.8</v>
      </c>
      <c r="F27" s="37">
        <v>101.2</v>
      </c>
      <c r="G27" s="64">
        <v>-2763</v>
      </c>
      <c r="H27" s="58">
        <f t="shared" si="0"/>
        <v>87.692139585724561</v>
      </c>
    </row>
    <row r="28" spans="1:14" hidden="1" x14ac:dyDescent="0.2">
      <c r="A28" s="57">
        <v>44562</v>
      </c>
      <c r="B28" s="35">
        <v>111.1</v>
      </c>
      <c r="C28" s="35">
        <v>127.8</v>
      </c>
      <c r="D28" s="35">
        <v>133.4</v>
      </c>
      <c r="E28" s="35">
        <v>107.1</v>
      </c>
      <c r="F28" s="35">
        <v>101.1</v>
      </c>
      <c r="G28" s="62">
        <v>-2752</v>
      </c>
      <c r="H28" s="58">
        <f t="shared" si="0"/>
        <v>87.096387047604964</v>
      </c>
    </row>
    <row r="29" spans="1:14" hidden="1" x14ac:dyDescent="0.2">
      <c r="A29" s="57">
        <v>44593</v>
      </c>
      <c r="B29" s="35">
        <v>111.1</v>
      </c>
      <c r="C29" s="35">
        <v>123.5</v>
      </c>
      <c r="D29" s="35">
        <v>137.6</v>
      </c>
      <c r="E29" s="35">
        <v>106.6</v>
      </c>
      <c r="F29" s="35">
        <v>101.6</v>
      </c>
      <c r="G29" s="62">
        <v>-2729</v>
      </c>
      <c r="H29" s="58">
        <f t="shared" si="0"/>
        <v>86.976597597754619</v>
      </c>
    </row>
    <row r="30" spans="1:14" hidden="1" x14ac:dyDescent="0.2">
      <c r="A30" s="57">
        <v>44621</v>
      </c>
      <c r="B30" s="36">
        <v>111.1</v>
      </c>
      <c r="C30" s="36">
        <v>127.7</v>
      </c>
      <c r="D30" s="36">
        <v>189.1</v>
      </c>
      <c r="E30" s="36">
        <v>108.1</v>
      </c>
      <c r="F30" s="36">
        <v>104.3</v>
      </c>
      <c r="G30" s="63">
        <v>-2948</v>
      </c>
      <c r="H30" s="58">
        <f t="shared" si="0"/>
        <v>88.341852567396757</v>
      </c>
    </row>
    <row r="31" spans="1:14" hidden="1" x14ac:dyDescent="0.2">
      <c r="A31" s="57">
        <v>44652</v>
      </c>
      <c r="B31" s="35">
        <v>111.9</v>
      </c>
      <c r="C31" s="35">
        <v>133.4</v>
      </c>
      <c r="D31" s="35">
        <v>165.6</v>
      </c>
      <c r="E31" s="35">
        <v>109.2</v>
      </c>
      <c r="F31" s="35">
        <v>104.7</v>
      </c>
      <c r="G31" s="62"/>
      <c r="H31" s="58"/>
    </row>
    <row r="32" spans="1:14" hidden="1" x14ac:dyDescent="0.2">
      <c r="A32" s="57">
        <v>44682</v>
      </c>
      <c r="B32" s="35">
        <v>111.9</v>
      </c>
      <c r="C32" s="35">
        <v>156.4</v>
      </c>
      <c r="D32" s="35">
        <v>163.9</v>
      </c>
      <c r="E32" s="35">
        <v>109.9</v>
      </c>
      <c r="F32" s="35">
        <v>104.8</v>
      </c>
      <c r="G32" s="62">
        <v>-2436</v>
      </c>
      <c r="H32" s="58">
        <f t="shared" si="0"/>
        <v>90.048273122144479</v>
      </c>
    </row>
    <row r="33" spans="1:8" ht="13.5" hidden="1" thickBot="1" x14ac:dyDescent="0.25">
      <c r="A33" s="57">
        <v>44713</v>
      </c>
      <c r="B33" s="37">
        <v>111.9</v>
      </c>
      <c r="C33" s="37">
        <v>155.19999999999999</v>
      </c>
      <c r="D33" s="37">
        <v>210.2</v>
      </c>
      <c r="E33" s="37">
        <v>111.7</v>
      </c>
      <c r="F33" s="37">
        <v>106.8</v>
      </c>
      <c r="G33" s="64">
        <v>-2107</v>
      </c>
      <c r="H33" s="58">
        <f t="shared" si="0"/>
        <v>91.02916342044459</v>
      </c>
    </row>
    <row r="34" spans="1:8" hidden="1" x14ac:dyDescent="0.2">
      <c r="A34" s="57">
        <v>44743</v>
      </c>
      <c r="B34" s="35">
        <v>112.5</v>
      </c>
      <c r="C34" s="35">
        <v>163</v>
      </c>
      <c r="D34" s="35">
        <v>196.7</v>
      </c>
      <c r="E34" s="35">
        <v>112.7</v>
      </c>
      <c r="F34" s="35">
        <v>107</v>
      </c>
      <c r="G34" s="62">
        <v>-1533</v>
      </c>
      <c r="H34" s="58">
        <f t="shared" si="0"/>
        <v>91.667092335689418</v>
      </c>
    </row>
    <row r="35" spans="1:8" hidden="1" x14ac:dyDescent="0.2">
      <c r="A35" s="57">
        <v>44774</v>
      </c>
      <c r="B35" s="35">
        <v>112.5</v>
      </c>
      <c r="C35" s="35">
        <v>180.2</v>
      </c>
      <c r="D35" s="35">
        <v>199.2</v>
      </c>
      <c r="E35" s="35">
        <v>113.6</v>
      </c>
      <c r="F35" s="35">
        <v>107.4</v>
      </c>
      <c r="G35" s="62">
        <v>143</v>
      </c>
      <c r="H35" s="58">
        <f t="shared" si="0"/>
        <v>92.765146073430287</v>
      </c>
    </row>
    <row r="36" spans="1:8" hidden="1" x14ac:dyDescent="0.2">
      <c r="A36" s="57">
        <v>44805</v>
      </c>
      <c r="B36" s="36">
        <v>112.5</v>
      </c>
      <c r="C36" s="36">
        <v>172.1</v>
      </c>
      <c r="D36" s="36">
        <v>240</v>
      </c>
      <c r="E36" s="36">
        <v>114.9</v>
      </c>
      <c r="F36" s="36">
        <v>108.4</v>
      </c>
      <c r="G36" s="63">
        <v>2805</v>
      </c>
      <c r="H36" s="58">
        <f t="shared" si="0"/>
        <v>93.300867799539731</v>
      </c>
    </row>
    <row r="37" spans="1:8" hidden="1" x14ac:dyDescent="0.2">
      <c r="A37" s="57">
        <v>44835</v>
      </c>
      <c r="B37" s="35">
        <v>115.2</v>
      </c>
      <c r="C37" s="35">
        <v>159.80000000000001</v>
      </c>
      <c r="D37" s="35">
        <v>235.8</v>
      </c>
      <c r="E37" s="35">
        <v>114.9</v>
      </c>
      <c r="F37" s="35">
        <v>109.1</v>
      </c>
      <c r="G37" s="62">
        <v>6946</v>
      </c>
      <c r="H37" s="58">
        <f t="shared" si="0"/>
        <v>94.408027200701838</v>
      </c>
    </row>
    <row r="38" spans="1:8" hidden="1" x14ac:dyDescent="0.2">
      <c r="A38" s="57">
        <v>44866</v>
      </c>
      <c r="B38" s="35">
        <v>115.2</v>
      </c>
      <c r="C38" s="35">
        <v>160.9</v>
      </c>
      <c r="D38" s="35">
        <v>320.8</v>
      </c>
      <c r="E38" s="35">
        <v>116.4</v>
      </c>
      <c r="F38" s="35">
        <v>109.2</v>
      </c>
      <c r="G38" s="62">
        <v>13448</v>
      </c>
      <c r="H38" s="58">
        <f t="shared" si="0"/>
        <v>96.157503805408098</v>
      </c>
    </row>
    <row r="39" spans="1:8" ht="17.25" hidden="1" customHeight="1" thickBot="1" x14ac:dyDescent="0.25">
      <c r="A39" s="57">
        <v>44896</v>
      </c>
      <c r="B39" s="37">
        <v>115.2</v>
      </c>
      <c r="C39" s="37">
        <v>174.6</v>
      </c>
      <c r="D39" s="37">
        <v>344.1</v>
      </c>
      <c r="E39" s="37">
        <v>117.6</v>
      </c>
      <c r="F39" s="37">
        <v>111.1</v>
      </c>
      <c r="G39" s="64">
        <v>18013</v>
      </c>
      <c r="H39" s="58">
        <f t="shared" si="0"/>
        <v>97.75346747437375</v>
      </c>
    </row>
    <row r="40" spans="1:8" x14ac:dyDescent="0.2">
      <c r="A40" s="57">
        <v>44927</v>
      </c>
      <c r="B40" s="35">
        <v>113.9</v>
      </c>
      <c r="C40" s="35">
        <v>161.30000000000001</v>
      </c>
      <c r="D40" s="35">
        <v>315.8</v>
      </c>
      <c r="E40" s="35">
        <v>116.6</v>
      </c>
      <c r="F40" s="35">
        <v>111.4</v>
      </c>
      <c r="G40" s="62">
        <v>20906</v>
      </c>
      <c r="H40" s="58">
        <f t="shared" si="0"/>
        <v>96.129321927301575</v>
      </c>
    </row>
    <row r="41" spans="1:8" x14ac:dyDescent="0.2">
      <c r="A41" s="57">
        <v>44958</v>
      </c>
      <c r="B41" s="35">
        <v>113.9</v>
      </c>
      <c r="C41" s="35">
        <v>144.69999999999999</v>
      </c>
      <c r="D41" s="35">
        <v>282.60000000000002</v>
      </c>
      <c r="E41" s="35">
        <v>115.9</v>
      </c>
      <c r="F41" s="35">
        <v>111.5</v>
      </c>
      <c r="G41" s="62">
        <v>23325</v>
      </c>
      <c r="H41" s="58">
        <f t="shared" si="0"/>
        <v>94.934667472984998</v>
      </c>
    </row>
    <row r="42" spans="1:8" x14ac:dyDescent="0.2">
      <c r="A42" s="57">
        <v>44986</v>
      </c>
      <c r="B42" s="36">
        <v>113.9</v>
      </c>
      <c r="C42" s="36">
        <v>150.80000000000001</v>
      </c>
      <c r="D42" s="36">
        <v>310</v>
      </c>
      <c r="E42" s="36">
        <v>116.4</v>
      </c>
      <c r="F42" s="36">
        <v>113</v>
      </c>
      <c r="G42" s="63">
        <v>26197</v>
      </c>
      <c r="H42" s="58">
        <f t="shared" si="0"/>
        <v>96.018637540143217</v>
      </c>
    </row>
    <row r="43" spans="1:8" x14ac:dyDescent="0.2">
      <c r="A43" s="57">
        <v>45017</v>
      </c>
      <c r="B43" s="35">
        <v>115.5</v>
      </c>
      <c r="C43" s="35">
        <v>144.30000000000001</v>
      </c>
      <c r="D43" s="35">
        <v>300.89999999999998</v>
      </c>
      <c r="E43" s="35">
        <v>117.5</v>
      </c>
      <c r="F43" s="35">
        <v>112.7</v>
      </c>
      <c r="G43" s="62">
        <v>28557</v>
      </c>
      <c r="H43" s="58">
        <f t="shared" si="0"/>
        <v>96.587919901880582</v>
      </c>
    </row>
    <row r="44" spans="1:8" x14ac:dyDescent="0.2">
      <c r="A44" s="57">
        <v>45047</v>
      </c>
      <c r="B44" s="35">
        <v>115.5</v>
      </c>
      <c r="C44" s="35">
        <v>141.1</v>
      </c>
      <c r="D44" s="35">
        <v>294.2</v>
      </c>
      <c r="E44" s="35">
        <v>117.3</v>
      </c>
      <c r="F44" s="35">
        <v>113.2</v>
      </c>
      <c r="G44" s="62">
        <v>30728</v>
      </c>
      <c r="H44" s="58">
        <f t="shared" si="0"/>
        <v>96.509419704808323</v>
      </c>
    </row>
    <row r="45" spans="1:8" ht="13.5" thickBot="1" x14ac:dyDescent="0.25">
      <c r="A45" s="57">
        <v>45078</v>
      </c>
      <c r="B45" s="37">
        <v>115.5</v>
      </c>
      <c r="C45" s="37">
        <v>135.6</v>
      </c>
      <c r="D45" s="37">
        <v>276.8</v>
      </c>
      <c r="E45" s="37">
        <v>117.6</v>
      </c>
      <c r="F45" s="37">
        <v>113.3</v>
      </c>
      <c r="G45" s="64">
        <v>32816</v>
      </c>
      <c r="H45" s="58">
        <f t="shared" si="0"/>
        <v>96.136289472951574</v>
      </c>
    </row>
    <row r="46" spans="1:8" x14ac:dyDescent="0.2">
      <c r="A46" s="57">
        <v>45108</v>
      </c>
      <c r="B46" s="35">
        <v>116.5</v>
      </c>
      <c r="C46" s="35">
        <v>127.9</v>
      </c>
      <c r="D46" s="35">
        <v>162.9</v>
      </c>
      <c r="E46" s="35">
        <v>116</v>
      </c>
      <c r="F46" s="35">
        <v>113</v>
      </c>
      <c r="G46" s="62">
        <v>33961</v>
      </c>
      <c r="H46" s="58">
        <f t="shared" si="0"/>
        <v>94.593639241120485</v>
      </c>
    </row>
    <row r="47" spans="1:8" x14ac:dyDescent="0.2">
      <c r="A47" s="57">
        <v>45139</v>
      </c>
      <c r="B47" s="35">
        <v>116.5</v>
      </c>
      <c r="C47" s="35">
        <v>131</v>
      </c>
      <c r="D47" s="35">
        <v>161.19999999999999</v>
      </c>
      <c r="E47" s="35">
        <v>116.4</v>
      </c>
      <c r="F47" s="35">
        <v>113.6</v>
      </c>
      <c r="G47" s="62">
        <v>35624</v>
      </c>
      <c r="H47" s="58">
        <f t="shared" si="0"/>
        <v>94.920638559321844</v>
      </c>
    </row>
    <row r="48" spans="1:8" x14ac:dyDescent="0.2">
      <c r="A48" s="57">
        <v>45170</v>
      </c>
      <c r="B48" s="36">
        <v>116.5</v>
      </c>
      <c r="C48" s="36">
        <v>132.4</v>
      </c>
      <c r="D48" s="36">
        <v>144.5</v>
      </c>
      <c r="E48" s="36">
        <v>118.5</v>
      </c>
      <c r="F48" s="36">
        <v>114.8</v>
      </c>
      <c r="G48" s="63">
        <v>37208</v>
      </c>
      <c r="H48" s="58">
        <f t="shared" si="0"/>
        <v>95.118942833365736</v>
      </c>
    </row>
    <row r="49" spans="1:14" x14ac:dyDescent="0.2">
      <c r="A49" s="57">
        <v>45200</v>
      </c>
      <c r="B49" s="35">
        <v>119.2</v>
      </c>
      <c r="C49" s="35">
        <v>145</v>
      </c>
      <c r="D49" s="35">
        <v>134.5</v>
      </c>
      <c r="E49" s="35">
        <v>117.7</v>
      </c>
      <c r="F49" s="35">
        <v>114.5</v>
      </c>
      <c r="G49" s="62">
        <v>38014</v>
      </c>
      <c r="H49" s="58">
        <f t="shared" si="0"/>
        <v>97.023086018208232</v>
      </c>
    </row>
    <row r="50" spans="1:14" x14ac:dyDescent="0.2">
      <c r="A50" s="57">
        <v>45231</v>
      </c>
      <c r="B50" s="35">
        <v>119.2</v>
      </c>
      <c r="C50" s="35">
        <v>150.30000000000001</v>
      </c>
      <c r="D50" s="35">
        <v>137</v>
      </c>
      <c r="E50" s="35">
        <v>117.4</v>
      </c>
      <c r="F50" s="35">
        <v>114.2</v>
      </c>
      <c r="G50" s="62">
        <v>39102</v>
      </c>
      <c r="H50" s="58">
        <f t="shared" si="0"/>
        <v>97.331825914320177</v>
      </c>
    </row>
    <row r="51" spans="1:14" ht="13.5" thickBot="1" x14ac:dyDescent="0.25">
      <c r="A51" s="57">
        <v>45261</v>
      </c>
      <c r="B51" s="37">
        <v>119.2</v>
      </c>
      <c r="C51" s="37">
        <v>149.30000000000001</v>
      </c>
      <c r="D51" s="37">
        <v>143.69999999999999</v>
      </c>
      <c r="E51" s="37">
        <v>117.7</v>
      </c>
      <c r="F51" s="37">
        <v>114.1</v>
      </c>
      <c r="G51" s="64">
        <v>39655</v>
      </c>
      <c r="H51" s="58">
        <f t="shared" si="0"/>
        <v>97.414601771871716</v>
      </c>
    </row>
    <row r="52" spans="1:14" x14ac:dyDescent="0.2">
      <c r="A52" s="57">
        <v>45292</v>
      </c>
      <c r="B52" s="35">
        <v>119.5</v>
      </c>
      <c r="C52" s="35">
        <v>139.80000000000001</v>
      </c>
      <c r="D52" s="35">
        <v>147.80000000000001</v>
      </c>
      <c r="E52" s="35">
        <v>117.3</v>
      </c>
      <c r="F52" s="35">
        <v>113.8</v>
      </c>
      <c r="G52" s="62">
        <v>39520</v>
      </c>
      <c r="H52" s="58">
        <f t="shared" si="0"/>
        <v>97.089683290562718</v>
      </c>
    </row>
    <row r="53" spans="1:14" x14ac:dyDescent="0.2">
      <c r="A53" s="57">
        <v>45323</v>
      </c>
      <c r="B53" s="35">
        <v>119.5</v>
      </c>
      <c r="C53" s="35">
        <v>134.9</v>
      </c>
      <c r="D53" s="35">
        <v>150.30000000000001</v>
      </c>
      <c r="E53" s="35">
        <v>116.7</v>
      </c>
      <c r="F53" s="35">
        <v>113.6</v>
      </c>
      <c r="G53" s="62">
        <v>39068</v>
      </c>
      <c r="H53" s="58">
        <f t="shared" si="0"/>
        <v>96.793269164210258</v>
      </c>
    </row>
    <row r="54" spans="1:14" x14ac:dyDescent="0.2">
      <c r="A54" s="57">
        <v>45352</v>
      </c>
      <c r="B54" s="36">
        <v>119.5</v>
      </c>
      <c r="C54" s="36">
        <v>141.30000000000001</v>
      </c>
      <c r="D54" s="36">
        <v>166.1</v>
      </c>
      <c r="E54" s="36">
        <v>117.8</v>
      </c>
      <c r="F54" s="36">
        <v>112.7</v>
      </c>
      <c r="G54" s="63">
        <v>38895</v>
      </c>
      <c r="H54" s="58">
        <f t="shared" si="0"/>
        <v>97.280195624391723</v>
      </c>
    </row>
    <row r="55" spans="1:14" x14ac:dyDescent="0.2">
      <c r="A55" s="57">
        <v>45383</v>
      </c>
      <c r="B55" s="35">
        <v>120.8</v>
      </c>
      <c r="C55" s="35">
        <v>146.30000000000001</v>
      </c>
      <c r="D55" s="35">
        <v>162</v>
      </c>
      <c r="E55" s="35">
        <v>118.4</v>
      </c>
      <c r="F55" s="35">
        <v>112.9</v>
      </c>
      <c r="G55" s="62">
        <v>38779</v>
      </c>
      <c r="H55" s="58">
        <f t="shared" si="0"/>
        <v>98.225986951530899</v>
      </c>
    </row>
    <row r="56" spans="1:14" x14ac:dyDescent="0.2">
      <c r="A56" s="57">
        <v>45413</v>
      </c>
      <c r="B56" s="35">
        <v>120.8</v>
      </c>
      <c r="C56" s="35">
        <v>140.69999999999999</v>
      </c>
      <c r="D56" s="35">
        <v>161.1</v>
      </c>
      <c r="E56" s="35">
        <v>118.4</v>
      </c>
      <c r="F56" s="35">
        <v>112.6</v>
      </c>
      <c r="G56" s="62">
        <v>38788</v>
      </c>
      <c r="H56" s="58">
        <f t="shared" si="0"/>
        <v>97.895056374047329</v>
      </c>
    </row>
    <row r="57" spans="1:14" ht="13.5" thickBot="1" x14ac:dyDescent="0.25">
      <c r="A57" s="57">
        <v>45444</v>
      </c>
      <c r="B57" s="37">
        <v>120.8</v>
      </c>
      <c r="C57" s="37">
        <v>142.1</v>
      </c>
      <c r="D57" s="37">
        <v>127.9</v>
      </c>
      <c r="E57" s="37">
        <v>118.5</v>
      </c>
      <c r="F57" s="37">
        <v>113</v>
      </c>
      <c r="G57" s="64">
        <v>38225</v>
      </c>
      <c r="H57" s="58">
        <f t="shared" si="0"/>
        <v>97.513952213838209</v>
      </c>
    </row>
    <row r="58" spans="1:14" x14ac:dyDescent="0.2">
      <c r="A58" s="57">
        <v>45474</v>
      </c>
      <c r="B58" s="35">
        <v>121.5</v>
      </c>
      <c r="C58" s="35">
        <v>139.30000000000001</v>
      </c>
      <c r="D58" s="35">
        <v>127.9</v>
      </c>
      <c r="E58" s="35">
        <v>118.5</v>
      </c>
      <c r="F58" s="35">
        <v>113.5</v>
      </c>
      <c r="G58" s="62">
        <v>37343</v>
      </c>
      <c r="H58" s="58">
        <f t="shared" si="0"/>
        <v>97.76301534476849</v>
      </c>
    </row>
    <row r="59" spans="1:14" x14ac:dyDescent="0.2">
      <c r="A59" s="57">
        <v>45505</v>
      </c>
      <c r="B59" s="35">
        <v>121.5</v>
      </c>
      <c r="C59" s="35">
        <v>139.4</v>
      </c>
      <c r="D59" s="35">
        <v>129.6</v>
      </c>
      <c r="E59" s="35">
        <v>118.5</v>
      </c>
      <c r="F59" s="35">
        <v>113.5</v>
      </c>
      <c r="G59" s="62">
        <v>36474</v>
      </c>
      <c r="H59" s="58">
        <f t="shared" si="0"/>
        <v>97.741938537006789</v>
      </c>
      <c r="K59" s="56"/>
      <c r="L59" s="56"/>
      <c r="M59" s="56"/>
      <c r="N59" s="56"/>
    </row>
    <row r="60" spans="1:14" x14ac:dyDescent="0.2">
      <c r="A60" s="57">
        <v>45536</v>
      </c>
      <c r="B60" s="36">
        <v>121.5</v>
      </c>
      <c r="C60" s="36">
        <v>143</v>
      </c>
      <c r="D60" s="36">
        <v>130.4</v>
      </c>
      <c r="E60" s="36">
        <v>119.8</v>
      </c>
      <c r="F60" s="36">
        <v>113.7</v>
      </c>
      <c r="G60" s="63">
        <v>35870</v>
      </c>
      <c r="H60" s="58">
        <f t="shared" si="0"/>
        <v>98.000211771210843</v>
      </c>
      <c r="K60" s="56"/>
      <c r="L60" s="56"/>
      <c r="M60" s="56"/>
      <c r="N60" s="56"/>
    </row>
    <row r="61" spans="1:14" x14ac:dyDescent="0.2">
      <c r="A61" s="57">
        <v>45566</v>
      </c>
      <c r="B61" s="35">
        <v>125.5</v>
      </c>
      <c r="C61" s="35">
        <v>136.30000000000001</v>
      </c>
      <c r="D61" s="35">
        <v>153.4</v>
      </c>
      <c r="E61" s="35">
        <v>119.3</v>
      </c>
      <c r="F61" s="35">
        <v>113.9</v>
      </c>
      <c r="G61" s="62">
        <v>34462</v>
      </c>
      <c r="H61" s="58">
        <f t="shared" si="0"/>
        <v>100.06272502591818</v>
      </c>
      <c r="K61" s="56"/>
      <c r="L61" s="56"/>
      <c r="M61" s="56"/>
      <c r="N61" s="56"/>
    </row>
    <row r="62" spans="1:14" x14ac:dyDescent="0.2">
      <c r="A62" s="57">
        <v>45597</v>
      </c>
      <c r="B62" s="35">
        <v>125.5</v>
      </c>
      <c r="C62" s="35">
        <v>130.19999999999999</v>
      </c>
      <c r="D62" s="35">
        <v>136.4</v>
      </c>
      <c r="E62" s="35">
        <v>118.9</v>
      </c>
      <c r="F62" s="35">
        <v>113.8</v>
      </c>
      <c r="G62" s="62">
        <v>33398</v>
      </c>
      <c r="H62" s="58">
        <f t="shared" si="0"/>
        <v>99.416005233163503</v>
      </c>
      <c r="K62" s="56"/>
      <c r="L62" s="56"/>
    </row>
    <row r="63" spans="1:14" ht="13.5" thickBot="1" x14ac:dyDescent="0.25">
      <c r="A63" s="57">
        <v>45627</v>
      </c>
      <c r="B63" s="37">
        <v>125.5</v>
      </c>
      <c r="C63" s="37">
        <v>133.6</v>
      </c>
      <c r="D63" s="37">
        <v>162.80000000000001</v>
      </c>
      <c r="E63" s="37">
        <v>119.6</v>
      </c>
      <c r="F63" s="37">
        <v>113.2</v>
      </c>
      <c r="G63" s="64">
        <v>30786</v>
      </c>
      <c r="H63" s="58">
        <f t="shared" si="0"/>
        <v>99.777502033344078</v>
      </c>
      <c r="K63" s="56"/>
      <c r="L63" s="56"/>
    </row>
    <row r="64" spans="1:14" x14ac:dyDescent="0.2">
      <c r="A64" s="57">
        <v>45658</v>
      </c>
      <c r="B64" s="35">
        <v>124.7</v>
      </c>
      <c r="C64" s="35">
        <v>135.1</v>
      </c>
      <c r="D64" s="35">
        <v>172.2</v>
      </c>
      <c r="E64" s="35">
        <v>119.2</v>
      </c>
      <c r="F64" s="35">
        <v>113.5</v>
      </c>
      <c r="G64" s="62">
        <v>28943</v>
      </c>
      <c r="H64" s="58">
        <f t="shared" si="0"/>
        <v>99.463975196443769</v>
      </c>
      <c r="K64" s="56"/>
      <c r="L64" s="56"/>
    </row>
    <row r="65" spans="1:12" x14ac:dyDescent="0.2">
      <c r="A65" s="57">
        <v>45689</v>
      </c>
      <c r="B65" s="35">
        <v>124.7</v>
      </c>
      <c r="C65" s="35">
        <v>136.6</v>
      </c>
      <c r="D65" s="35">
        <v>163.69999999999999</v>
      </c>
      <c r="E65" s="35">
        <v>118.9</v>
      </c>
      <c r="F65" s="35">
        <v>113.8</v>
      </c>
      <c r="G65" s="62">
        <v>27556</v>
      </c>
      <c r="H65" s="58">
        <f t="shared" si="0"/>
        <v>99.357472566817165</v>
      </c>
      <c r="K65" s="56"/>
      <c r="L65" s="56"/>
    </row>
    <row r="66" spans="1:12" x14ac:dyDescent="0.2">
      <c r="A66" s="57">
        <v>45717</v>
      </c>
      <c r="B66" s="36">
        <v>124.7</v>
      </c>
      <c r="C66" s="36">
        <v>151.4</v>
      </c>
      <c r="D66" s="36">
        <v>167.2</v>
      </c>
      <c r="E66" s="36">
        <v>119.6</v>
      </c>
      <c r="F66" s="36">
        <v>113.1</v>
      </c>
      <c r="G66" s="63">
        <v>26233</v>
      </c>
      <c r="H66" s="58">
        <f t="shared" si="0"/>
        <v>100.02433284918195</v>
      </c>
      <c r="I66" s="42"/>
    </row>
    <row r="67" spans="1:12" x14ac:dyDescent="0.2">
      <c r="A67" s="57">
        <v>45748</v>
      </c>
      <c r="B67" s="35">
        <v>125.8</v>
      </c>
      <c r="C67" s="35">
        <v>150</v>
      </c>
      <c r="D67" s="35">
        <v>182.6</v>
      </c>
      <c r="E67" s="35">
        <v>120.8</v>
      </c>
      <c r="F67" s="35">
        <v>112.9</v>
      </c>
      <c r="G67" s="62">
        <v>24583</v>
      </c>
      <c r="H67" s="58">
        <f t="shared" si="0"/>
        <v>100.71631565313935</v>
      </c>
    </row>
    <row r="68" spans="1:12" s="4" customFormat="1" x14ac:dyDescent="0.2">
      <c r="A68" s="70">
        <v>45778</v>
      </c>
      <c r="B68" s="59">
        <v>125.8</v>
      </c>
      <c r="C68" s="59">
        <v>145.80000000000001</v>
      </c>
      <c r="D68" s="59">
        <v>154.4</v>
      </c>
      <c r="E68" s="59">
        <v>120.2</v>
      </c>
      <c r="F68" s="59">
        <v>112.8</v>
      </c>
      <c r="G68" s="65">
        <v>23644</v>
      </c>
      <c r="H68" s="58">
        <f>100+((B68-$B$68)/$B$68*100*$B$2)+((C68-$C$68)/$C$68*100*$C$2)+((D68-$D$68)/$D$68*100*$D$2)+((E68-$E$68)/$E$68*100*$E$2)+((F68-$F$68)/$F$68*100*$F$2)+((G68-$G$68)/$G$68*100*$G$2)</f>
        <v>100</v>
      </c>
    </row>
    <row r="69" spans="1:12" ht="13.5" thickBot="1" x14ac:dyDescent="0.25">
      <c r="A69" s="57">
        <v>45809</v>
      </c>
      <c r="B69" s="37">
        <v>125.8</v>
      </c>
      <c r="C69" s="37">
        <v>140.80000000000001</v>
      </c>
      <c r="D69" s="37">
        <v>124.5</v>
      </c>
      <c r="E69" s="37">
        <v>120.3</v>
      </c>
      <c r="F69" s="37">
        <v>114.6</v>
      </c>
      <c r="G69" s="64">
        <v>21856</v>
      </c>
      <c r="H69" s="58">
        <f t="shared" ref="H69:H73" si="1">100+((B69-$B$68)/$B$68*100*$B$2)+((C69-$C$68)/$C$68*100*$C$2)+((D69-$D$68)/$D$68*100*$D$2)+((E69-$E$68)/$E$68*100*$E$2)+((F69-$F$68)/$F$68*100*$F$2)+((G69-$G$68)/$G$68*100*$G$2)</f>
        <v>99.452122941626982</v>
      </c>
    </row>
    <row r="70" spans="1:12" x14ac:dyDescent="0.2">
      <c r="A70" s="57">
        <v>45839</v>
      </c>
      <c r="B70" s="35">
        <v>126.3</v>
      </c>
      <c r="C70" s="35">
        <v>138.5</v>
      </c>
      <c r="D70" s="35">
        <v>123.7</v>
      </c>
      <c r="E70" s="35">
        <v>120.4</v>
      </c>
      <c r="F70" s="35">
        <v>114.9</v>
      </c>
      <c r="G70" s="62">
        <v>20488</v>
      </c>
      <c r="H70" s="58">
        <f t="shared" si="1"/>
        <v>99.559338927783998</v>
      </c>
    </row>
    <row r="71" spans="1:12" x14ac:dyDescent="0.2">
      <c r="A71" s="57">
        <v>45870</v>
      </c>
      <c r="B71" s="35">
        <v>126.3</v>
      </c>
      <c r="C71" s="35">
        <v>140.4</v>
      </c>
      <c r="D71" s="35">
        <v>116</v>
      </c>
      <c r="E71" s="35">
        <v>120.7</v>
      </c>
      <c r="F71" s="35">
        <v>114.4</v>
      </c>
      <c r="G71" s="62">
        <v>19700</v>
      </c>
      <c r="H71" s="58">
        <f t="shared" si="1"/>
        <v>99.452716713452006</v>
      </c>
    </row>
    <row r="72" spans="1:12" x14ac:dyDescent="0.2">
      <c r="A72" s="57">
        <v>45901</v>
      </c>
      <c r="B72" s="36">
        <v>126.3</v>
      </c>
      <c r="C72" s="36">
        <v>144.69999999999999</v>
      </c>
      <c r="D72" s="36">
        <v>132.19999999999999</v>
      </c>
      <c r="E72" s="36">
        <v>122.5</v>
      </c>
      <c r="F72" s="36">
        <v>114.8</v>
      </c>
      <c r="G72" s="63">
        <v>19523</v>
      </c>
      <c r="H72" s="58">
        <f t="shared" si="1"/>
        <v>100.04591303346801</v>
      </c>
    </row>
    <row r="73" spans="1:12" x14ac:dyDescent="0.2">
      <c r="A73" s="57">
        <v>45931</v>
      </c>
      <c r="B73" s="35">
        <v>129.1</v>
      </c>
      <c r="C73" s="35">
        <v>141.5</v>
      </c>
      <c r="D73" s="35">
        <v>123.7</v>
      </c>
      <c r="E73" s="35">
        <v>121.7</v>
      </c>
      <c r="F73" s="35">
        <v>113.3</v>
      </c>
      <c r="G73" s="73">
        <v>19641</v>
      </c>
      <c r="H73" s="58">
        <f t="shared" si="1"/>
        <v>101.04178192160958</v>
      </c>
    </row>
    <row r="74" spans="1:12" x14ac:dyDescent="0.2">
      <c r="A74" s="57">
        <v>45962</v>
      </c>
      <c r="B74" s="75">
        <v>129.1</v>
      </c>
      <c r="C74" s="75">
        <v>141.69999999999999</v>
      </c>
      <c r="D74" s="76">
        <v>116</v>
      </c>
      <c r="E74" s="75">
        <v>121.6</v>
      </c>
      <c r="F74" s="75">
        <v>113.3</v>
      </c>
      <c r="G74" s="73">
        <v>19789</v>
      </c>
      <c r="H74" s="58">
        <f t="shared" ref="H74" si="2">100+((B74-$B$68)/$B$68*100*$B$2)+((C74-$C$68)/$C$68*100*$C$2)+((D74-$D$68)/$D$68*100*$D$2)+((E74-$E$68)/$E$68*100*$E$2)+((F74-$F$68)/$F$68*100*$F$2)+((G74-$G$68)/$G$68*100*$G$2)</f>
        <v>100.9443202955716</v>
      </c>
    </row>
    <row r="75" spans="1:12" x14ac:dyDescent="0.2">
      <c r="A75" s="57">
        <v>45992</v>
      </c>
      <c r="B75" s="36">
        <v>129.1</v>
      </c>
      <c r="C75" s="36">
        <v>141.30000000000001</v>
      </c>
      <c r="D75" s="72">
        <v>146.69999999999999</v>
      </c>
      <c r="E75" s="36">
        <v>122.1</v>
      </c>
      <c r="F75" s="36">
        <v>114.8</v>
      </c>
      <c r="G75" s="63">
        <v>19814</v>
      </c>
      <c r="H75" s="58">
        <f>100+((B75-$B$68)/$B$68*100*$B$2)+((C75-$C$68)/$C$68*100*$C$2)+((D75-$D$68)/$D$68*100*$D$2)+((E75-$E$68)/$E$68*100*$E$2)+((F75-$F$68)/$F$68*100*$F$2)+((G75-$G$68)/$G$68*100*$G$2)</f>
        <v>101.58475993234255</v>
      </c>
      <c r="I75" s="74"/>
    </row>
  </sheetData>
  <phoneticPr fontId="4" type="noConversion"/>
  <pageMargins left="0.74803149606299213" right="0.74803149606299213" top="0.78740157480314965" bottom="0.39370078740157483" header="0" footer="0"/>
  <pageSetup paperSize="9" scale="94" fitToHeight="0" orientation="portrait" r:id="rId1"/>
  <headerFooter alignWithMargins="0">
    <oddHeader>&amp;L&amp;G&amp;R&amp;14
&amp;"Arial,Fed"&amp;F</oddHeader>
    <oddFooter>&amp;L&amp;D&amp;RKontaktinformation: FynBus (HNB/JNB)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A71C-2E5E-471D-A24B-126030B90383}">
  <sheetPr codeName="Ark2">
    <pageSetUpPr fitToPage="1"/>
  </sheetPr>
  <dimension ref="A1:H75"/>
  <sheetViews>
    <sheetView view="pageBreakPreview" topLeftCell="A72" zoomScale="96" zoomScaleNormal="100" zoomScaleSheetLayoutView="96" workbookViewId="0">
      <selection activeCell="K56" sqref="K56"/>
    </sheetView>
  </sheetViews>
  <sheetFormatPr defaultRowHeight="12.75" x14ac:dyDescent="0.2"/>
  <cols>
    <col min="1" max="1" width="12.5703125" style="57" customWidth="1"/>
    <col min="2" max="3" width="15.42578125" customWidth="1"/>
    <col min="4" max="4" width="14.85546875" bestFit="1" customWidth="1"/>
    <col min="6" max="6" width="10.140625" customWidth="1"/>
    <col min="7" max="7" width="11.140625" customWidth="1"/>
    <col min="8" max="8" width="11.85546875" bestFit="1" customWidth="1"/>
  </cols>
  <sheetData>
    <row r="1" spans="1:8" ht="18" x14ac:dyDescent="0.25">
      <c r="B1" s="1" t="s">
        <v>21</v>
      </c>
      <c r="C1" s="1"/>
      <c r="D1" s="2"/>
    </row>
    <row r="2" spans="1:8" x14ac:dyDescent="0.2">
      <c r="D2" s="3"/>
      <c r="E2" s="3"/>
      <c r="F2" s="3"/>
      <c r="G2" s="3"/>
      <c r="H2" s="3"/>
    </row>
    <row r="3" spans="1:8" ht="13.5" thickBot="1" x14ac:dyDescent="0.25">
      <c r="A3" s="68" t="s">
        <v>2</v>
      </c>
      <c r="B3" s="38" t="s">
        <v>3</v>
      </c>
      <c r="C3" s="15" t="s">
        <v>4</v>
      </c>
      <c r="D3" s="2" t="s">
        <v>59</v>
      </c>
      <c r="E3" s="2" t="s">
        <v>5</v>
      </c>
      <c r="F3" s="2" t="s">
        <v>6</v>
      </c>
      <c r="G3" s="2" t="s">
        <v>7</v>
      </c>
      <c r="H3" s="2" t="s">
        <v>20</v>
      </c>
    </row>
    <row r="4" spans="1:8" x14ac:dyDescent="0.2">
      <c r="A4" s="57">
        <f>Tabel6[[#This Row],[Måned]]</f>
        <v>43831</v>
      </c>
      <c r="B4" s="23">
        <f>(Indeks!B4/Indeks!B$68*Indeks!B$2)/Indeks!$H4*100</f>
        <v>0.69786658985127203</v>
      </c>
      <c r="C4" s="23">
        <f>(Indeks!C4/Indeks!C$68*Indeks!C$2)/Indeks!$H4*100</f>
        <v>6.6548049442494511E-2</v>
      </c>
      <c r="D4" s="23">
        <f>(Indeks!D4/Indeks!D$68*Indeks!D$2)/Indeks!$H4*100</f>
        <v>1.6675509682027054E-2</v>
      </c>
      <c r="E4" s="23">
        <f>(Indeks!E4/Indeks!E$68*Indeks!E$2)/Indeks!$H4*100</f>
        <v>7.3691565476619092E-2</v>
      </c>
      <c r="F4" s="23">
        <f>(Indeks!F4/Indeks!F$68*Indeks!F$2)/Indeks!$H4*100</f>
        <v>0.14814577946881796</v>
      </c>
      <c r="G4" s="23">
        <f>(Indeks!G4/Indeks!G$68*Indeks!G$2)/Indeks!$H4*100</f>
        <v>-2.9274939212305989E-3</v>
      </c>
      <c r="H4" s="23">
        <f>SUM(B4:G4)</f>
        <v>0.99999999999999989</v>
      </c>
    </row>
    <row r="5" spans="1:8" x14ac:dyDescent="0.2">
      <c r="A5" s="57">
        <f>Tabel6[[#This Row],[Måned]]</f>
        <v>43862</v>
      </c>
      <c r="B5" s="23">
        <f>(Indeks!B5/Indeks!B$68*Indeks!B$2)/Indeks!$H5*100</f>
        <v>0.69691760227072674</v>
      </c>
      <c r="C5" s="23">
        <f>(Indeks!C5/Indeks!C$68*Indeks!C$2)/Indeks!$H5*100</f>
        <v>6.7556026656537288E-2</v>
      </c>
      <c r="D5" s="23">
        <f>(Indeks!D5/Indeks!D$68*Indeks!D$2)/Indeks!$H5*100</f>
        <v>1.6809771339996428E-2</v>
      </c>
      <c r="E5" s="23">
        <f>(Indeks!E5/Indeks!E$68*Indeks!E$2)/Indeks!$H5*100</f>
        <v>7.3448599427806294E-2</v>
      </c>
      <c r="F5" s="23">
        <f>(Indeks!F5/Indeks!F$68*Indeks!F$2)/Indeks!$H5*100</f>
        <v>0.14809891653926635</v>
      </c>
      <c r="G5" s="23">
        <f>(Indeks!G5/Indeks!G$68*Indeks!G$2)/Indeks!$H5*100</f>
        <v>-2.8309162343332739E-3</v>
      </c>
      <c r="H5" s="23">
        <f t="shared" ref="H5:H68" si="0">SUM(B5:G5)</f>
        <v>0.99999999999999967</v>
      </c>
    </row>
    <row r="6" spans="1:8" x14ac:dyDescent="0.2">
      <c r="A6" s="57">
        <f>Tabel6[[#This Row],[Måned]]</f>
        <v>43891</v>
      </c>
      <c r="B6" s="23">
        <f>(Indeks!B6/Indeks!B$68*Indeks!B$2)/Indeks!$H6*100</f>
        <v>0.695105451908126</v>
      </c>
      <c r="C6" s="23">
        <f>(Indeks!C6/Indeks!C$68*Indeks!C$2)/Indeks!$H6*100</f>
        <v>6.9754199030390596E-2</v>
      </c>
      <c r="D6" s="23">
        <f>(Indeks!D6/Indeks!D$68*Indeks!D$2)/Indeks!$H6*100</f>
        <v>1.5739923317212565E-2</v>
      </c>
      <c r="E6" s="23">
        <f>(Indeks!E6/Indeks!E$68*Indeks!E$2)/Indeks!$H6*100</f>
        <v>7.3328808740535739E-2</v>
      </c>
      <c r="F6" s="23">
        <f>(Indeks!F6/Indeks!F$68*Indeks!F$2)/Indeks!$H6*100</f>
        <v>0.14894734274495677</v>
      </c>
      <c r="G6" s="23">
        <f>(Indeks!G6/Indeks!G$68*Indeks!G$2)/Indeks!$H6*100</f>
        <v>-2.8757257412215641E-3</v>
      </c>
      <c r="H6" s="23">
        <f t="shared" si="0"/>
        <v>1</v>
      </c>
    </row>
    <row r="7" spans="1:8" x14ac:dyDescent="0.2">
      <c r="A7" s="57">
        <f>Tabel6[[#This Row],[Måned]]</f>
        <v>43922</v>
      </c>
      <c r="B7" s="23">
        <f>(Indeks!B7/Indeks!B$68*Indeks!B$2)/Indeks!$H7*100</f>
        <v>0.69994844015182422</v>
      </c>
      <c r="C7" s="23">
        <f>(Indeks!C7/Indeks!C$68*Indeks!C$2)/Indeks!$H7*100</f>
        <v>6.5638178275112966E-2</v>
      </c>
      <c r="D7" s="23">
        <f>(Indeks!D7/Indeks!D$68*Indeks!D$2)/Indeks!$H7*100</f>
        <v>1.4973037605038779E-2</v>
      </c>
      <c r="E7" s="23">
        <f>(Indeks!E7/Indeks!E$68*Indeks!E$2)/Indeks!$H7*100</f>
        <v>7.3577028963136878E-2</v>
      </c>
      <c r="F7" s="23">
        <f>(Indeks!F7/Indeks!F$68*Indeks!F$2)/Indeks!$H7*100</f>
        <v>0.14873980027344136</v>
      </c>
      <c r="G7" s="23">
        <f>(Indeks!G7/Indeks!G$68*Indeks!G$2)/Indeks!$H7*100</f>
        <v>-2.8764852685538625E-3</v>
      </c>
      <c r="H7" s="23">
        <f t="shared" si="0"/>
        <v>1.0000000000000004</v>
      </c>
    </row>
    <row r="8" spans="1:8" x14ac:dyDescent="0.2">
      <c r="A8" s="57">
        <f>Tabel6[[#This Row],[Måned]]</f>
        <v>43952</v>
      </c>
      <c r="B8" s="23">
        <f>(Indeks!B8/Indeks!B$68*Indeks!B$2)/Indeks!$H8*100</f>
        <v>0.70283652892495196</v>
      </c>
      <c r="C8" s="23">
        <f>(Indeks!C8/Indeks!C$68*Indeks!C$2)/Indeks!$H8*100</f>
        <v>6.1519141550437209E-2</v>
      </c>
      <c r="D8" s="23">
        <f>(Indeks!D8/Indeks!D$68*Indeks!D$2)/Indeks!$H8*100</f>
        <v>1.4878024361893099E-2</v>
      </c>
      <c r="E8" s="23">
        <f>(Indeks!E8/Indeks!E$68*Indeks!E$2)/Indeks!$H8*100</f>
        <v>7.3666678440215141E-2</v>
      </c>
      <c r="F8" s="23">
        <f>(Indeks!F8/Indeks!F$68*Indeks!F$2)/Indeks!$H8*100</f>
        <v>0.14966242303008281</v>
      </c>
      <c r="G8" s="23">
        <f>(Indeks!G8/Indeks!G$68*Indeks!G$2)/Indeks!$H8*100</f>
        <v>-2.5627963075801584E-3</v>
      </c>
      <c r="H8" s="23">
        <f t="shared" si="0"/>
        <v>1.0000000000000002</v>
      </c>
    </row>
    <row r="9" spans="1:8" x14ac:dyDescent="0.2">
      <c r="A9" s="57">
        <f>Tabel6[[#This Row],[Måned]]</f>
        <v>43983</v>
      </c>
      <c r="B9" s="23">
        <f>(Indeks!B9/Indeks!B$68*Indeks!B$2)/Indeks!$H9*100</f>
        <v>0.70582041113107397</v>
      </c>
      <c r="C9" s="23">
        <f>(Indeks!C9/Indeks!C$68*Indeks!C$2)/Indeks!$H9*100</f>
        <v>5.6637062590520482E-2</v>
      </c>
      <c r="D9" s="23">
        <f>(Indeks!D9/Indeks!D$68*Indeks!D$2)/Indeks!$H9*100</f>
        <v>1.4206376232988087E-2</v>
      </c>
      <c r="E9" s="23">
        <f>(Indeks!E9/Indeks!E$68*Indeks!E$2)/Indeks!$H9*100</f>
        <v>7.3907813148309007E-2</v>
      </c>
      <c r="F9" s="23">
        <f>(Indeks!F9/Indeks!F$68*Indeks!F$2)/Indeks!$H9*100</f>
        <v>0.15029781265857528</v>
      </c>
      <c r="G9" s="23">
        <f>(Indeks!G9/Indeks!G$68*Indeks!G$2)/Indeks!$H9*100</f>
        <v>-8.6947576146653802E-4</v>
      </c>
      <c r="H9" s="23">
        <f t="shared" si="0"/>
        <v>1.0000000000000002</v>
      </c>
    </row>
    <row r="10" spans="1:8" x14ac:dyDescent="0.2">
      <c r="A10" s="57">
        <f>Tabel6[[#This Row],[Måned]]</f>
        <v>44013</v>
      </c>
      <c r="B10" s="23">
        <f>(Indeks!B10/Indeks!B$68*Indeks!B$2)/Indeks!$H10*100</f>
        <v>0.70768847827819348</v>
      </c>
      <c r="C10" s="23">
        <f>(Indeks!C10/Indeks!C$68*Indeks!C$2)/Indeks!$H10*100</f>
        <v>5.408574404193997E-2</v>
      </c>
      <c r="D10" s="23">
        <f>(Indeks!D10/Indeks!D$68*Indeks!D$2)/Indeks!$H10*100</f>
        <v>1.4243975690728246E-2</v>
      </c>
      <c r="E10" s="23">
        <f>(Indeks!E10/Indeks!E$68*Indeks!E$2)/Indeks!$H10*100</f>
        <v>7.40316164116568E-2</v>
      </c>
      <c r="F10" s="23">
        <f>(Indeks!F10/Indeks!F$68*Indeks!F$2)/Indeks!$H10*100</f>
        <v>0.1508511165884667</v>
      </c>
      <c r="G10" s="23">
        <f>(Indeks!G10/Indeks!G$68*Indeks!G$2)/Indeks!$H10*100</f>
        <v>-9.0093101098517414E-4</v>
      </c>
      <c r="H10" s="23">
        <f t="shared" si="0"/>
        <v>0.99999999999999989</v>
      </c>
    </row>
    <row r="11" spans="1:8" x14ac:dyDescent="0.2">
      <c r="A11" s="57">
        <f>Tabel6[[#This Row],[Måned]]</f>
        <v>44044</v>
      </c>
      <c r="B11" s="23">
        <f>(Indeks!B11/Indeks!B$68*Indeks!B$2)/Indeks!$H11*100</f>
        <v>0.70571174511666479</v>
      </c>
      <c r="C11" s="23">
        <f>(Indeks!C11/Indeks!C$68*Indeks!C$2)/Indeks!$H11*100</f>
        <v>5.6628342916560229E-2</v>
      </c>
      <c r="D11" s="23">
        <f>(Indeks!D11/Indeks!D$68*Indeks!D$2)/Indeks!$H11*100</f>
        <v>1.4204189061492206E-2</v>
      </c>
      <c r="E11" s="23">
        <f>(Indeks!E11/Indeks!E$68*Indeks!E$2)/Indeks!$H11*100</f>
        <v>7.3896434520882154E-2</v>
      </c>
      <c r="F11" s="23">
        <f>(Indeks!F11/Indeks!F$68*Indeks!F$2)/Indeks!$H11*100</f>
        <v>0.15073991992010075</v>
      </c>
      <c r="G11" s="23">
        <f>(Indeks!G11/Indeks!G$68*Indeks!G$2)/Indeks!$H11*100</f>
        <v>-1.180631535699893E-3</v>
      </c>
      <c r="H11" s="23">
        <f t="shared" si="0"/>
        <v>1.0000000000000002</v>
      </c>
    </row>
    <row r="12" spans="1:8" x14ac:dyDescent="0.2">
      <c r="A12" s="57">
        <f>Tabel6[[#This Row],[Måned]]</f>
        <v>44075</v>
      </c>
      <c r="B12" s="23">
        <f>(Indeks!B12/Indeks!B$68*Indeks!B$2)/Indeks!$H12*100</f>
        <v>0.7036056102183198</v>
      </c>
      <c r="C12" s="23">
        <f>(Indeks!C12/Indeks!C$68*Indeks!C$2)/Indeks!$H12*100</f>
        <v>5.8412528585202655E-2</v>
      </c>
      <c r="D12" s="23">
        <f>(Indeks!D12/Indeks!D$68*Indeks!D$2)/Indeks!$H12*100</f>
        <v>1.4458288746016627E-2</v>
      </c>
      <c r="E12" s="23">
        <f>(Indeks!E12/Indeks!E$68*Indeks!E$2)/Indeks!$H12*100</f>
        <v>7.4247028068915907E-2</v>
      </c>
      <c r="F12" s="23">
        <f>(Indeks!F12/Indeks!F$68*Indeks!F$2)/Indeks!$H12*100</f>
        <v>0.15059928861628794</v>
      </c>
      <c r="G12" s="23">
        <f>(Indeks!G12/Indeks!G$68*Indeks!G$2)/Indeks!$H12*100</f>
        <v>-1.3227442347425351E-3</v>
      </c>
      <c r="H12" s="23">
        <f t="shared" si="0"/>
        <v>1.0000000000000004</v>
      </c>
    </row>
    <row r="13" spans="1:8" x14ac:dyDescent="0.2">
      <c r="A13" s="57">
        <f>Tabel6[[#This Row],[Måned]]</f>
        <v>44105</v>
      </c>
      <c r="B13" s="23">
        <f>(Indeks!B13/Indeks!B$68*Indeks!B$2)/Indeks!$H13*100</f>
        <v>0.7061794078182837</v>
      </c>
      <c r="C13" s="23">
        <f>(Indeks!C13/Indeks!C$68*Indeks!C$2)/Indeks!$H13*100</f>
        <v>5.787043173823396E-2</v>
      </c>
      <c r="D13" s="23">
        <f>(Indeks!D13/Indeks!D$68*Indeks!D$2)/Indeks!$H13*100</f>
        <v>1.4462338993174952E-2</v>
      </c>
      <c r="E13" s="23">
        <f>(Indeks!E13/Indeks!E$68*Indeks!E$2)/Indeks!$H13*100</f>
        <v>7.3275064013724064E-2</v>
      </c>
      <c r="F13" s="23">
        <f>(Indeks!F13/Indeks!F$68*Indeks!F$2)/Indeks!$H13*100</f>
        <v>0.14966120687616624</v>
      </c>
      <c r="G13" s="23">
        <f>(Indeks!G13/Indeks!G$68*Indeks!G$2)/Indeks!$H13*100</f>
        <v>-1.4484494395828416E-3</v>
      </c>
      <c r="H13" s="23">
        <f t="shared" si="0"/>
        <v>0.99999999999999989</v>
      </c>
    </row>
    <row r="14" spans="1:8" x14ac:dyDescent="0.2">
      <c r="A14" s="57">
        <f>Tabel6[[#This Row],[Måned]]</f>
        <v>44136</v>
      </c>
      <c r="B14" s="23">
        <f>(Indeks!B14/Indeks!B$68*Indeks!B$2)/Indeks!$H14*100</f>
        <v>0.70747095002653348</v>
      </c>
      <c r="C14" s="23">
        <f>(Indeks!C14/Indeks!C$68*Indeks!C$2)/Indeks!$H14*100</f>
        <v>5.6643483988265297E-2</v>
      </c>
      <c r="D14" s="23">
        <f>(Indeks!D14/Indeks!D$68*Indeks!D$2)/Indeks!$H14*100</f>
        <v>1.4350306331219483E-2</v>
      </c>
      <c r="E14" s="23">
        <f>(Indeks!E14/Indeks!E$68*Indeks!E$2)/Indeks!$H14*100</f>
        <v>7.333821970415913E-2</v>
      </c>
      <c r="F14" s="23">
        <f>(Indeks!F14/Indeks!F$68*Indeks!F$2)/Indeks!$H14*100</f>
        <v>0.14978145991224678</v>
      </c>
      <c r="G14" s="23">
        <f>(Indeks!G14/Indeks!G$68*Indeks!G$2)/Indeks!$H14*100</f>
        <v>-1.5844199624240765E-3</v>
      </c>
      <c r="H14" s="23">
        <f t="shared" si="0"/>
        <v>1.0000000000000002</v>
      </c>
    </row>
    <row r="15" spans="1:8" x14ac:dyDescent="0.2">
      <c r="A15" s="57">
        <f>Tabel6[[#This Row],[Måned]]</f>
        <v>44166</v>
      </c>
      <c r="B15" s="23">
        <f>(Indeks!B15/Indeks!B$68*Indeks!B$2)/Indeks!$H15*100</f>
        <v>0.70722448990022091</v>
      </c>
      <c r="C15" s="23">
        <f>(Indeks!C15/Indeks!C$68*Indeks!C$2)/Indeks!$H15*100</f>
        <v>5.6502630896665615E-2</v>
      </c>
      <c r="D15" s="23">
        <f>(Indeks!D15/Indeks!D$68*Indeks!D$2)/Indeks!$H15*100</f>
        <v>1.4933655086857414E-2</v>
      </c>
      <c r="E15" s="23">
        <f>(Indeks!E15/Indeks!E$68*Indeks!E$2)/Indeks!$H15*100</f>
        <v>7.3454338024167606E-2</v>
      </c>
      <c r="F15" s="23">
        <f>(Indeks!F15/Indeks!F$68*Indeks!F$2)/Indeks!$H15*100</f>
        <v>0.14942245857181011</v>
      </c>
      <c r="G15" s="23">
        <f>(Indeks!G15/Indeks!G$68*Indeks!G$2)/Indeks!$H15*100</f>
        <v>-1.5375724797215926E-3</v>
      </c>
      <c r="H15" s="23">
        <f t="shared" si="0"/>
        <v>0.99999999999999989</v>
      </c>
    </row>
    <row r="16" spans="1:8" x14ac:dyDescent="0.2">
      <c r="A16" s="57">
        <f>Tabel6[[#This Row],[Måned]]</f>
        <v>44197</v>
      </c>
      <c r="B16" s="23">
        <f>(Indeks!B16/Indeks!B$68*Indeks!B$2)/Indeks!$H16*100</f>
        <v>0.70765014828220252</v>
      </c>
      <c r="C16" s="23">
        <f>(Indeks!C16/Indeks!C$68*Indeks!C$2)/Indeks!$H16*100</f>
        <v>5.6710050651108485E-2</v>
      </c>
      <c r="D16" s="23">
        <f>(Indeks!D16/Indeks!D$68*Indeks!D$2)/Indeks!$H16*100</f>
        <v>1.363928018937457E-2</v>
      </c>
      <c r="E16" s="23">
        <f>(Indeks!E16/Indeks!E$68*Indeks!E$2)/Indeks!$H16*100</f>
        <v>7.3495347251429657E-2</v>
      </c>
      <c r="F16" s="23">
        <f>(Indeks!F16/Indeks!F$68*Indeks!F$2)/Indeks!$H16*100</f>
        <v>0.15011112603561502</v>
      </c>
      <c r="G16" s="23">
        <f>(Indeks!G16/Indeks!G$68*Indeks!G$2)/Indeks!$H16*100</f>
        <v>-1.6059524097301425E-3</v>
      </c>
      <c r="H16" s="23">
        <f t="shared" si="0"/>
        <v>1.0000000000000002</v>
      </c>
    </row>
    <row r="17" spans="1:8" x14ac:dyDescent="0.2">
      <c r="A17" s="57">
        <f>Tabel6[[#This Row],[Måned]]</f>
        <v>44228</v>
      </c>
      <c r="B17" s="23">
        <f>(Indeks!B17/Indeks!B$68*Indeks!B$2)/Indeks!$H17*100</f>
        <v>0.70535742638035004</v>
      </c>
      <c r="C17" s="23">
        <f>(Indeks!C17/Indeks!C$68*Indeks!C$2)/Indeks!$H17*100</f>
        <v>5.9609568821990352E-2</v>
      </c>
      <c r="D17" s="23">
        <f>(Indeks!D17/Indeks!D$68*Indeks!D$2)/Indeks!$H17*100</f>
        <v>1.4165151126208607E-2</v>
      </c>
      <c r="E17" s="23">
        <f>(Indeks!E17/Indeks!E$68*Indeks!E$2)/Indeks!$H17*100</f>
        <v>7.311580581128517E-2</v>
      </c>
      <c r="F17" s="23">
        <f>(Indeks!F17/Indeks!F$68*Indeks!F$2)/Indeks!$H17*100</f>
        <v>0.14931848535713008</v>
      </c>
      <c r="G17" s="23">
        <f>(Indeks!G17/Indeks!G$68*Indeks!G$2)/Indeks!$H17*100</f>
        <v>-1.5664374969640805E-3</v>
      </c>
      <c r="H17" s="23">
        <f t="shared" si="0"/>
        <v>1</v>
      </c>
    </row>
    <row r="18" spans="1:8" x14ac:dyDescent="0.2">
      <c r="A18" s="57">
        <f>Tabel6[[#This Row],[Måned]]</f>
        <v>44256</v>
      </c>
      <c r="B18" s="23">
        <f>(Indeks!B18/Indeks!B$68*Indeks!B$2)/Indeks!$H18*100</f>
        <v>0.70341179264060272</v>
      </c>
      <c r="C18" s="23">
        <f>(Indeks!C18/Indeks!C$68*Indeks!C$2)/Indeks!$H18*100</f>
        <v>6.0771506066820295E-2</v>
      </c>
      <c r="D18" s="23">
        <f>(Indeks!D18/Indeks!D$68*Indeks!D$2)/Indeks!$H18*100</f>
        <v>1.3988263059434125E-2</v>
      </c>
      <c r="E18" s="23">
        <f>(Indeks!E18/Indeks!E$68*Indeks!E$2)/Indeks!$H18*100</f>
        <v>7.3055158804623585E-2</v>
      </c>
      <c r="F18" s="23">
        <f>(Indeks!F18/Indeks!F$68*Indeks!F$2)/Indeks!$H18*100</f>
        <v>0.15043385765274347</v>
      </c>
      <c r="G18" s="23">
        <f>(Indeks!G18/Indeks!G$68*Indeks!G$2)/Indeks!$H18*100</f>
        <v>-1.6605782242238222E-3</v>
      </c>
      <c r="H18" s="23">
        <f t="shared" si="0"/>
        <v>1.0000000000000002</v>
      </c>
    </row>
    <row r="19" spans="1:8" x14ac:dyDescent="0.2">
      <c r="A19" s="57">
        <f>Tabel6[[#This Row],[Måned]]</f>
        <v>44287</v>
      </c>
      <c r="B19" s="23">
        <f>(Indeks!B19/Indeks!B$68*Indeks!B$2)/Indeks!$H19*100</f>
        <v>0.7021490453470699</v>
      </c>
      <c r="C19" s="23">
        <f>(Indeks!C19/Indeks!C$68*Indeks!C$2)/Indeks!$H19*100</f>
        <v>6.2672564655462656E-2</v>
      </c>
      <c r="D19" s="23">
        <f>(Indeks!D19/Indeks!D$68*Indeks!D$2)/Indeks!$H19*100</f>
        <v>1.4977244532105458E-2</v>
      </c>
      <c r="E19" s="23">
        <f>(Indeks!E19/Indeks!E$68*Indeks!E$2)/Indeks!$H19*100</f>
        <v>7.2676522147603007E-2</v>
      </c>
      <c r="F19" s="23">
        <f>(Indeks!F19/Indeks!F$68*Indeks!F$2)/Indeks!$H19*100</f>
        <v>0.14909456025562526</v>
      </c>
      <c r="G19" s="23">
        <f>(Indeks!G19/Indeks!G$68*Indeks!G$2)/Indeks!$H19*100</f>
        <v>-1.5699369378662782E-3</v>
      </c>
      <c r="H19" s="23">
        <f t="shared" si="0"/>
        <v>1</v>
      </c>
    </row>
    <row r="20" spans="1:8" x14ac:dyDescent="0.2">
      <c r="A20" s="57">
        <f>Tabel6[[#This Row],[Måned]]</f>
        <v>44317</v>
      </c>
      <c r="B20" s="23">
        <f>(Indeks!B20/Indeks!B$68*Indeks!B$2)/Indeks!$H20*100</f>
        <v>0.70012278427620922</v>
      </c>
      <c r="C20" s="23">
        <f>(Indeks!C20/Indeks!C$68*Indeks!C$2)/Indeks!$H20*100</f>
        <v>6.4691697619179533E-2</v>
      </c>
      <c r="D20" s="23">
        <f>(Indeks!D20/Indeks!D$68*Indeks!D$2)/Indeks!$H20*100</f>
        <v>1.4662186613556324E-2</v>
      </c>
      <c r="E20" s="23">
        <f>(Indeks!E20/Indeks!E$68*Indeks!E$2)/Indeks!$H20*100</f>
        <v>7.2536338172605422E-2</v>
      </c>
      <c r="F20" s="23">
        <f>(Indeks!F20/Indeks!F$68*Indeks!F$2)/Indeks!$H20*100</f>
        <v>0.14941741528262026</v>
      </c>
      <c r="G20" s="23">
        <f>(Indeks!G20/Indeks!G$68*Indeks!G$2)/Indeks!$H20*100</f>
        <v>-1.4304219641707646E-3</v>
      </c>
      <c r="H20" s="23">
        <f t="shared" si="0"/>
        <v>1</v>
      </c>
    </row>
    <row r="21" spans="1:8" x14ac:dyDescent="0.2">
      <c r="A21" s="57">
        <f>Tabel6[[#This Row],[Måned]]</f>
        <v>44348</v>
      </c>
      <c r="B21" s="23">
        <f>(Indeks!B21/Indeks!B$68*Indeks!B$2)/Indeks!$H21*100</f>
        <v>0.70040094050526125</v>
      </c>
      <c r="C21" s="23">
        <f>(Indeks!C21/Indeks!C$68*Indeks!C$2)/Indeks!$H21*100</f>
        <v>6.3468258413767631E-2</v>
      </c>
      <c r="D21" s="23">
        <f>(Indeks!D21/Indeks!D$68*Indeks!D$2)/Indeks!$H21*100</f>
        <v>1.4803984146683956E-2</v>
      </c>
      <c r="E21" s="23">
        <f>(Indeks!E21/Indeks!E$68*Indeks!E$2)/Indeks!$H21*100</f>
        <v>7.2843450580267699E-2</v>
      </c>
      <c r="F21" s="23">
        <f>(Indeks!F21/Indeks!F$68*Indeks!F$2)/Indeks!$H21*100</f>
        <v>0.14992882498532936</v>
      </c>
      <c r="G21" s="23">
        <f>(Indeks!G21/Indeks!G$68*Indeks!G$2)/Indeks!$H21*100</f>
        <v>-1.4454586313098149E-3</v>
      </c>
      <c r="H21" s="23">
        <f t="shared" si="0"/>
        <v>1.0000000000000002</v>
      </c>
    </row>
    <row r="22" spans="1:8" x14ac:dyDescent="0.2">
      <c r="A22" s="57">
        <f>Tabel6[[#This Row],[Måned]]</f>
        <v>44378</v>
      </c>
      <c r="B22" s="23">
        <f>(Indeks!B22/Indeks!B$68*Indeks!B$2)/Indeks!$H22*100</f>
        <v>0.69935682907314156</v>
      </c>
      <c r="C22" s="23">
        <f>(Indeks!C22/Indeks!C$68*Indeks!C$2)/Indeks!$H22*100</f>
        <v>6.4562395020919469E-2</v>
      </c>
      <c r="D22" s="23">
        <f>(Indeks!D22/Indeks!D$68*Indeks!D$2)/Indeks!$H22*100</f>
        <v>1.5042950040527414E-2</v>
      </c>
      <c r="E22" s="23">
        <f>(Indeks!E22/Indeks!E$68*Indeks!E$2)/Indeks!$H22*100</f>
        <v>7.2740939775815208E-2</v>
      </c>
      <c r="F22" s="23">
        <f>(Indeks!F22/Indeks!F$68*Indeks!F$2)/Indeks!$H22*100</f>
        <v>0.14973275174196846</v>
      </c>
      <c r="G22" s="23">
        <f>(Indeks!G22/Indeks!G$68*Indeks!G$2)/Indeks!$H22*100</f>
        <v>-1.4358656523719797E-3</v>
      </c>
      <c r="H22" s="23">
        <f t="shared" si="0"/>
        <v>1</v>
      </c>
    </row>
    <row r="23" spans="1:8" x14ac:dyDescent="0.2">
      <c r="A23" s="57">
        <f>Tabel6[[#This Row],[Måned]]</f>
        <v>44409</v>
      </c>
      <c r="B23" s="23">
        <f>(Indeks!B23/Indeks!B$68*Indeks!B$2)/Indeks!$H23*100</f>
        <v>0.69778668732602256</v>
      </c>
      <c r="C23" s="23">
        <f>(Indeks!C23/Indeks!C$68*Indeks!C$2)/Indeks!$H23*100</f>
        <v>6.6014571259724666E-2</v>
      </c>
      <c r="D23" s="23">
        <f>(Indeks!D23/Indeks!D$68*Indeks!D$2)/Indeks!$H23*100</f>
        <v>1.5296514618706696E-2</v>
      </c>
      <c r="E23" s="23">
        <f>(Indeks!E23/Indeks!E$68*Indeks!E$2)/Indeks!$H23*100</f>
        <v>7.264681489857161E-2</v>
      </c>
      <c r="F23" s="23">
        <f>(Indeks!F23/Indeks!F$68*Indeks!F$2)/Indeks!$H23*100</f>
        <v>0.1496962756166704</v>
      </c>
      <c r="G23" s="23">
        <f>(Indeks!G23/Indeks!G$68*Indeks!G$2)/Indeks!$H23*100</f>
        <v>-1.4408637196958523E-3</v>
      </c>
      <c r="H23" s="23">
        <f t="shared" si="0"/>
        <v>1</v>
      </c>
    </row>
    <row r="24" spans="1:8" x14ac:dyDescent="0.2">
      <c r="A24" s="57">
        <f>Tabel6[[#This Row],[Måned]]</f>
        <v>44440</v>
      </c>
      <c r="B24" s="23" t="e">
        <f>(Indeks!B24/Indeks!B$68*Indeks!B$2)/Indeks!$H24*100</f>
        <v>#DIV/0!</v>
      </c>
      <c r="C24" s="23" t="e">
        <f>(Indeks!C24/Indeks!C$68*Indeks!C$2)/Indeks!$H24*100</f>
        <v>#DIV/0!</v>
      </c>
      <c r="D24" s="23" t="e">
        <f>(Indeks!D24/Indeks!D$68*Indeks!D$2)/Indeks!$H24*100</f>
        <v>#DIV/0!</v>
      </c>
      <c r="E24" s="23" t="e">
        <f>(Indeks!E24/Indeks!E$68*Indeks!E$2)/Indeks!$H24*100</f>
        <v>#DIV/0!</v>
      </c>
      <c r="F24" s="23" t="e">
        <f>(Indeks!F24/Indeks!F$68*Indeks!F$2)/Indeks!$H24*100</f>
        <v>#DIV/0!</v>
      </c>
      <c r="G24" s="23" t="e">
        <f>(Indeks!G24/Indeks!G$68*Indeks!G$2)/Indeks!$H24*100</f>
        <v>#DIV/0!</v>
      </c>
      <c r="H24" s="23" t="e">
        <f t="shared" si="0"/>
        <v>#DIV/0!</v>
      </c>
    </row>
    <row r="25" spans="1:8" x14ac:dyDescent="0.2">
      <c r="A25" s="57">
        <f>Tabel6[[#This Row],[Måned]]</f>
        <v>44470</v>
      </c>
      <c r="B25" s="23" t="e">
        <f>(Indeks!B25/Indeks!B$68*Indeks!B$2)/Indeks!$H25*100</f>
        <v>#DIV/0!</v>
      </c>
      <c r="C25" s="23" t="e">
        <f>(Indeks!C25/Indeks!C$68*Indeks!C$2)/Indeks!$H25*100</f>
        <v>#DIV/0!</v>
      </c>
      <c r="D25" s="23" t="e">
        <f>(Indeks!D25/Indeks!D$68*Indeks!D$2)/Indeks!$H25*100</f>
        <v>#DIV/0!</v>
      </c>
      <c r="E25" s="23" t="e">
        <f>(Indeks!E25/Indeks!E$68*Indeks!E$2)/Indeks!$H25*100</f>
        <v>#DIV/0!</v>
      </c>
      <c r="F25" s="23" t="e">
        <f>(Indeks!F25/Indeks!F$68*Indeks!F$2)/Indeks!$H25*100</f>
        <v>#DIV/0!</v>
      </c>
      <c r="G25" s="23" t="e">
        <f>(Indeks!G25/Indeks!G$68*Indeks!G$2)/Indeks!$H25*100</f>
        <v>#DIV/0!</v>
      </c>
      <c r="H25" s="23" t="e">
        <f t="shared" si="0"/>
        <v>#DIV/0!</v>
      </c>
    </row>
    <row r="26" spans="1:8" x14ac:dyDescent="0.2">
      <c r="A26" s="57">
        <f>Tabel6[[#This Row],[Måned]]</f>
        <v>44501</v>
      </c>
      <c r="B26" s="23">
        <f>(Indeks!B26/Indeks!B$68*Indeks!B$2)/Indeks!$H26*100</f>
        <v>0.69746701277469114</v>
      </c>
      <c r="C26" s="23">
        <f>(Indeks!C26/Indeks!C$68*Indeks!C$2)/Indeks!$H26*100</f>
        <v>6.7171213014876358E-2</v>
      </c>
      <c r="D26" s="23">
        <f>(Indeks!D26/Indeks!D$68*Indeks!D$2)/Indeks!$H26*100</f>
        <v>1.7988637442316702E-2</v>
      </c>
      <c r="E26" s="23">
        <f>(Indeks!E26/Indeks!E$68*Indeks!E$2)/Indeks!$H26*100</f>
        <v>7.147280235498138E-2</v>
      </c>
      <c r="F26" s="23">
        <f>(Indeks!F26/Indeks!F$68*Indeks!F$2)/Indeks!$H26*100</f>
        <v>0.14733395315004899</v>
      </c>
      <c r="G26" s="23">
        <f>(Indeks!G26/Indeks!G$68*Indeks!G$2)/Indeks!$H26*100</f>
        <v>-1.4336187369143932E-3</v>
      </c>
      <c r="H26" s="23">
        <f t="shared" si="0"/>
        <v>1.0000000000000002</v>
      </c>
    </row>
    <row r="27" spans="1:8" x14ac:dyDescent="0.2">
      <c r="A27" s="57">
        <f>Tabel6[[#This Row],[Måned]]</f>
        <v>44531</v>
      </c>
      <c r="B27" s="23">
        <f>(Indeks!B27/Indeks!B$68*Indeks!B$2)/Indeks!$H27*100</f>
        <v>0.68978189794532085</v>
      </c>
      <c r="C27" s="23">
        <f>(Indeks!C27/Indeks!C$68*Indeks!C$2)/Indeks!$H27*100</f>
        <v>7.2485847203329387E-2</v>
      </c>
      <c r="D27" s="23">
        <f>(Indeks!D27/Indeks!D$68*Indeks!D$2)/Indeks!$H27*100</f>
        <v>2.1772872087820118E-2</v>
      </c>
      <c r="E27" s="23">
        <f>(Indeks!E27/Indeks!E$68*Indeks!E$2)/Indeks!$H27*100</f>
        <v>7.1353374399375058E-2</v>
      </c>
      <c r="F27" s="23">
        <f>(Indeks!F27/Indeks!F$68*Indeks!F$2)/Indeks!$H27*100</f>
        <v>0.1464340265126855</v>
      </c>
      <c r="G27" s="23">
        <f>(Indeks!G27/Indeks!G$68*Indeks!G$2)/Indeks!$H27*100</f>
        <v>-1.8280181485310026E-3</v>
      </c>
      <c r="H27" s="23">
        <f t="shared" si="0"/>
        <v>0.99999999999999989</v>
      </c>
    </row>
    <row r="28" spans="1:8" x14ac:dyDescent="0.2">
      <c r="A28" s="57">
        <f>Tabel6[[#This Row],[Måned]]</f>
        <v>44562</v>
      </c>
      <c r="B28" s="23">
        <f>(Indeks!B28/Indeks!B$68*Indeks!B$2)/Indeks!$H28*100</f>
        <v>0.68707891665038645</v>
      </c>
      <c r="C28" s="23">
        <f>(Indeks!C28/Indeks!C$68*Indeks!C$2)/Indeks!$H28*100</f>
        <v>7.3499261861734472E-2</v>
      </c>
      <c r="D28" s="23">
        <f>(Indeks!D28/Indeks!D$68*Indeks!D$2)/Indeks!$H28*100</f>
        <v>2.1921801845392982E-2</v>
      </c>
      <c r="E28" s="23">
        <f>(Indeks!E28/Indeks!E$68*Indeks!E$2)/Indeks!$H28*100</f>
        <v>7.2043244140176613E-2</v>
      </c>
      <c r="F28" s="23">
        <f>(Indeks!F28/Indeks!F$68*Indeks!F$2)/Indeks!$H28*100</f>
        <v>0.14728997012365716</v>
      </c>
      <c r="G28" s="23">
        <f>(Indeks!G28/Indeks!G$68*Indeks!G$2)/Indeks!$H28*100</f>
        <v>-1.8331946213476415E-3</v>
      </c>
      <c r="H28" s="23">
        <f t="shared" si="0"/>
        <v>1</v>
      </c>
    </row>
    <row r="29" spans="1:8" x14ac:dyDescent="0.2">
      <c r="A29" s="57">
        <f>Tabel6[[#This Row],[Måned]]</f>
        <v>44593</v>
      </c>
      <c r="B29" s="23">
        <f>(Indeks!B29/Indeks!B$68*Indeks!B$2)/Indeks!$H29*100</f>
        <v>0.68802520344134555</v>
      </c>
      <c r="C29" s="23">
        <f>(Indeks!C29/Indeks!C$68*Indeks!C$2)/Indeks!$H29*100</f>
        <v>7.1124103709536091E-2</v>
      </c>
      <c r="D29" s="23">
        <f>(Indeks!D29/Indeks!D$68*Indeks!D$2)/Indeks!$H29*100</f>
        <v>2.2643136117739909E-2</v>
      </c>
      <c r="E29" s="23">
        <f>(Indeks!E29/Indeks!E$68*Indeks!E$2)/Indeks!$H29*100</f>
        <v>7.1805666905815163E-2</v>
      </c>
      <c r="F29" s="23">
        <f>(Indeks!F29/Indeks!F$68*Indeks!F$2)/Indeks!$H29*100</f>
        <v>0.14822226710213932</v>
      </c>
      <c r="G29" s="23">
        <f>(Indeks!G29/Indeks!G$68*Indeks!G$2)/Indeks!$H29*100</f>
        <v>-1.820377276576039E-3</v>
      </c>
      <c r="H29" s="23">
        <f t="shared" si="0"/>
        <v>1</v>
      </c>
    </row>
    <row r="30" spans="1:8" x14ac:dyDescent="0.2">
      <c r="A30" s="57">
        <f>Tabel6[[#This Row],[Måned]]</f>
        <v>44621</v>
      </c>
      <c r="B30" s="23">
        <f>(Indeks!B30/Indeks!B$68*Indeks!B$2)/Indeks!$H30*100</f>
        <v>0.67739230633834757</v>
      </c>
      <c r="C30" s="23">
        <f>(Indeks!C30/Indeks!C$68*Indeks!C$2)/Indeks!$H30*100</f>
        <v>7.2406350543013129E-2</v>
      </c>
      <c r="D30" s="23">
        <f>(Indeks!D30/Indeks!D$68*Indeks!D$2)/Indeks!$H30*100</f>
        <v>3.0636954003795246E-2</v>
      </c>
      <c r="E30" s="23">
        <f>(Indeks!E30/Indeks!E$68*Indeks!E$2)/Indeks!$H30*100</f>
        <v>7.16907496495056E-2</v>
      </c>
      <c r="F30" s="23">
        <f>(Indeks!F30/Indeks!F$68*Indeks!F$2)/Indeks!$H30*100</f>
        <v>0.14980971038364915</v>
      </c>
      <c r="G30" s="23">
        <f>(Indeks!G30/Indeks!G$68*Indeks!G$2)/Indeks!$H30*100</f>
        <v>-1.9360709183106741E-3</v>
      </c>
      <c r="H30" s="23">
        <f t="shared" si="0"/>
        <v>1</v>
      </c>
    </row>
    <row r="31" spans="1:8" x14ac:dyDescent="0.2">
      <c r="A31" s="57">
        <f>Tabel6[[#This Row],[Måned]]</f>
        <v>44652</v>
      </c>
      <c r="B31" s="23" t="e">
        <f>(Indeks!B31/Indeks!B$68*Indeks!B$2)/Indeks!$H31*100</f>
        <v>#DIV/0!</v>
      </c>
      <c r="C31" s="23" t="e">
        <f>(Indeks!C31/Indeks!C$68*Indeks!C$2)/Indeks!$H31*100</f>
        <v>#DIV/0!</v>
      </c>
      <c r="D31" s="23" t="e">
        <f>(Indeks!D31/Indeks!D$68*Indeks!D$2)/Indeks!$H31*100</f>
        <v>#DIV/0!</v>
      </c>
      <c r="E31" s="23" t="e">
        <f>(Indeks!E31/Indeks!E$68*Indeks!E$2)/Indeks!$H31*100</f>
        <v>#DIV/0!</v>
      </c>
      <c r="F31" s="23" t="e">
        <f>(Indeks!F31/Indeks!F$68*Indeks!F$2)/Indeks!$H31*100</f>
        <v>#DIV/0!</v>
      </c>
      <c r="G31" s="23" t="e">
        <f>(Indeks!G31/Indeks!G$68*Indeks!G$2)/Indeks!$H31*100</f>
        <v>#DIV/0!</v>
      </c>
      <c r="H31" s="23" t="e">
        <f t="shared" si="0"/>
        <v>#DIV/0!</v>
      </c>
    </row>
    <row r="32" spans="1:8" x14ac:dyDescent="0.2">
      <c r="A32" s="57">
        <f>Tabel6[[#This Row],[Måned]]</f>
        <v>44682</v>
      </c>
      <c r="B32" s="23">
        <f>(Indeks!B32/Indeks!B$68*Indeks!B$2)/Indeks!$H32*100</f>
        <v>0.66934095807410787</v>
      </c>
      <c r="C32" s="23">
        <f>(Indeks!C32/Indeks!C$68*Indeks!C$2)/Indeks!$H32*100</f>
        <v>8.6998872392677701E-2</v>
      </c>
      <c r="D32" s="23">
        <f>(Indeks!D32/Indeks!D$68*Indeks!D$2)/Indeks!$H32*100</f>
        <v>2.6050983449686059E-2</v>
      </c>
      <c r="E32" s="23">
        <f>(Indeks!E32/Indeks!E$68*Indeks!E$2)/Indeks!$H32*100</f>
        <v>7.1503324395591414E-2</v>
      </c>
      <c r="F32" s="23">
        <f>(Indeks!F32/Indeks!F$68*Indeks!F$2)/Indeks!$H32*100</f>
        <v>0.14767536479559656</v>
      </c>
      <c r="G32" s="23">
        <f>(Indeks!G32/Indeks!G$68*Indeks!G$2)/Indeks!$H32*100</f>
        <v>-1.5695031076596666E-3</v>
      </c>
      <c r="H32" s="23">
        <f t="shared" si="0"/>
        <v>0.99999999999999978</v>
      </c>
    </row>
    <row r="33" spans="1:8" x14ac:dyDescent="0.2">
      <c r="A33" s="57">
        <f>Tabel6[[#This Row],[Måned]]</f>
        <v>44713</v>
      </c>
      <c r="B33" s="23">
        <f>(Indeks!B33/Indeks!B$68*Indeks!B$2)/Indeks!$H33*100</f>
        <v>0.66212843378672837</v>
      </c>
      <c r="C33" s="23">
        <f>(Indeks!C33/Indeks!C$68*Indeks!C$2)/Indeks!$H33*100</f>
        <v>8.5401093011506973E-2</v>
      </c>
      <c r="D33" s="23">
        <f>(Indeks!D33/Indeks!D$68*Indeks!D$2)/Indeks!$H33*100</f>
        <v>3.3050095465285749E-2</v>
      </c>
      <c r="E33" s="23">
        <f>(Indeks!E33/Indeks!E$68*Indeks!E$2)/Indeks!$H33*100</f>
        <v>7.189133555388097E-2</v>
      </c>
      <c r="F33" s="23">
        <f>(Indeks!F33/Indeks!F$68*Indeks!F$2)/Indeks!$H33*100</f>
        <v>0.14887194402228685</v>
      </c>
      <c r="G33" s="23">
        <f>(Indeks!G33/Indeks!G$68*Indeks!G$2)/Indeks!$H33*100</f>
        <v>-1.3429018396888296E-3</v>
      </c>
      <c r="H33" s="23">
        <f t="shared" si="0"/>
        <v>1</v>
      </c>
    </row>
    <row r="34" spans="1:8" x14ac:dyDescent="0.2">
      <c r="A34" s="57">
        <f>Tabel6[[#This Row],[Måned]]</f>
        <v>44743</v>
      </c>
      <c r="B34" s="23">
        <f>(Indeks!B34/Indeks!B$68*Indeks!B$2)/Indeks!$H34*100</f>
        <v>0.66104613412779478</v>
      </c>
      <c r="C34" s="23">
        <f>(Indeks!C34/Indeks!C$68*Indeks!C$2)/Indeks!$H34*100</f>
        <v>8.9068966324518217E-2</v>
      </c>
      <c r="D34" s="23">
        <f>(Indeks!D34/Indeks!D$68*Indeks!D$2)/Indeks!$H34*100</f>
        <v>3.0712237826390962E-2</v>
      </c>
      <c r="E34" s="23">
        <f>(Indeks!E34/Indeks!E$68*Indeks!E$2)/Indeks!$H34*100</f>
        <v>7.2030161801722059E-2</v>
      </c>
      <c r="F34" s="23">
        <f>(Indeks!F34/Indeks!F$68*Indeks!F$2)/Indeks!$H34*100</f>
        <v>0.14811276183239153</v>
      </c>
      <c r="G34" s="23">
        <f>(Indeks!G34/Indeks!G$68*Indeks!G$2)/Indeks!$H34*100</f>
        <v>-9.7026191281731928E-4</v>
      </c>
      <c r="H34" s="23">
        <f t="shared" si="0"/>
        <v>1.0000000000000002</v>
      </c>
    </row>
    <row r="35" spans="1:8" x14ac:dyDescent="0.2">
      <c r="A35" s="57">
        <f>Tabel6[[#This Row],[Måned]]</f>
        <v>44774</v>
      </c>
      <c r="B35" s="23">
        <f>(Indeks!B35/Indeks!B$68*Indeks!B$2)/Indeks!$H35*100</f>
        <v>0.6532213830319078</v>
      </c>
      <c r="C35" s="23">
        <f>(Indeks!C35/Indeks!C$68*Indeks!C$2)/Indeks!$H35*100</f>
        <v>9.7302100910610756E-2</v>
      </c>
      <c r="D35" s="23">
        <f>(Indeks!D35/Indeks!D$68*Indeks!D$2)/Indeks!$H35*100</f>
        <v>3.0734422658812797E-2</v>
      </c>
      <c r="E35" s="23">
        <f>(Indeks!E35/Indeks!E$68*Indeks!E$2)/Indeks!$H35*100</f>
        <v>7.1745956307028791E-2</v>
      </c>
      <c r="F35" s="23">
        <f>(Indeks!F35/Indeks!F$68*Indeks!F$2)/Indeks!$H35*100</f>
        <v>0.14690670127243671</v>
      </c>
      <c r="G35" s="23">
        <f>(Indeks!G35/Indeks!G$68*Indeks!G$2)/Indeks!$H35*100</f>
        <v>8.9435819203144895E-5</v>
      </c>
      <c r="H35" s="23">
        <f t="shared" si="0"/>
        <v>1</v>
      </c>
    </row>
    <row r="36" spans="1:8" x14ac:dyDescent="0.2">
      <c r="A36" s="57">
        <f>Tabel6[[#This Row],[Måned]]</f>
        <v>44805</v>
      </c>
      <c r="B36" s="23">
        <f>(Indeks!B36/Indeks!B$68*Indeks!B$2)/Indeks!$H36*100</f>
        <v>0.64947066886276084</v>
      </c>
      <c r="C36" s="23">
        <f>(Indeks!C36/Indeks!C$68*Indeks!C$2)/Indeks!$H36*100</f>
        <v>9.2394783206460981E-2</v>
      </c>
      <c r="D36" s="23">
        <f>(Indeks!D36/Indeks!D$68*Indeks!D$2)/Indeks!$H36*100</f>
        <v>3.6816806638164168E-2</v>
      </c>
      <c r="E36" s="23">
        <f>(Indeks!E36/Indeks!E$68*Indeks!E$2)/Indeks!$H36*100</f>
        <v>7.2150322328223757E-2</v>
      </c>
      <c r="F36" s="23">
        <f>(Indeks!F36/Indeks!F$68*Indeks!F$2)/Indeks!$H36*100</f>
        <v>0.14742317404329808</v>
      </c>
      <c r="G36" s="23">
        <f>(Indeks!G36/Indeks!G$68*Indeks!G$2)/Indeks!$H36*100</f>
        <v>1.7442449210922795E-3</v>
      </c>
      <c r="H36" s="23">
        <f t="shared" si="0"/>
        <v>1.0000000000000002</v>
      </c>
    </row>
    <row r="37" spans="1:8" x14ac:dyDescent="0.2">
      <c r="A37" s="57">
        <f>Tabel6[[#This Row],[Måned]]</f>
        <v>44835</v>
      </c>
      <c r="B37" s="23">
        <f>(Indeks!B37/Indeks!B$68*Indeks!B$2)/Indeks!$H37*100</f>
        <v>0.65725857327466353</v>
      </c>
      <c r="C37" s="23">
        <f>(Indeks!C37/Indeks!C$68*Indeks!C$2)/Indeks!$H37*100</f>
        <v>8.4785213111343433E-2</v>
      </c>
      <c r="D37" s="23">
        <f>(Indeks!D37/Indeks!D$68*Indeks!D$2)/Indeks!$H37*100</f>
        <v>3.5748303495604483E-2</v>
      </c>
      <c r="E37" s="23">
        <f>(Indeks!E37/Indeks!E$68*Indeks!E$2)/Indeks!$H37*100</f>
        <v>7.1304187629394084E-2</v>
      </c>
      <c r="F37" s="23">
        <f>(Indeks!F37/Indeks!F$68*Indeks!F$2)/Indeks!$H37*100</f>
        <v>0.14663511579456684</v>
      </c>
      <c r="G37" s="23">
        <f>(Indeks!G37/Indeks!G$68*Indeks!G$2)/Indeks!$H37*100</f>
        <v>4.2686066944276606E-3</v>
      </c>
      <c r="H37" s="23">
        <f t="shared" si="0"/>
        <v>1.0000000000000002</v>
      </c>
    </row>
    <row r="38" spans="1:8" x14ac:dyDescent="0.2">
      <c r="A38" s="57">
        <f>Tabel6[[#This Row],[Måned]]</f>
        <v>44866</v>
      </c>
      <c r="B38" s="23">
        <f>(Indeks!B38/Indeks!B$68*Indeks!B$2)/Indeks!$H38*100</f>
        <v>0.64530049978397086</v>
      </c>
      <c r="C38" s="23">
        <f>(Indeks!C38/Indeks!C$68*Indeks!C$2)/Indeks!$H38*100</f>
        <v>8.3815651852188838E-2</v>
      </c>
      <c r="D38" s="23">
        <f>(Indeks!D38/Indeks!D$68*Indeks!D$2)/Indeks!$H38*100</f>
        <v>4.7749819794819681E-2</v>
      </c>
      <c r="E38" s="23">
        <f>(Indeks!E38/Indeks!E$68*Indeks!E$2)/Indeks!$H38*100</f>
        <v>7.0920816947553922E-2</v>
      </c>
      <c r="F38" s="23">
        <f>(Indeks!F38/Indeks!F$68*Indeks!F$2)/Indeks!$H38*100</f>
        <v>0.14409921534030212</v>
      </c>
      <c r="G38" s="23">
        <f>(Indeks!G38/Indeks!G$68*Indeks!G$2)/Indeks!$H38*100</f>
        <v>8.1139962811645882E-3</v>
      </c>
      <c r="H38" s="23">
        <f t="shared" si="0"/>
        <v>1</v>
      </c>
    </row>
    <row r="39" spans="1:8" x14ac:dyDescent="0.2">
      <c r="A39" s="57">
        <f>Tabel6[[#This Row],[Måned]]</f>
        <v>44896</v>
      </c>
      <c r="B39" s="23">
        <f>(Indeks!B39/Indeks!B$68*Indeks!B$2)/Indeks!$H39*100</f>
        <v>0.6347650560822875</v>
      </c>
      <c r="C39" s="23">
        <f>(Indeks!C39/Indeks!C$68*Indeks!C$2)/Indeks!$H39*100</f>
        <v>8.9467300081456438E-2</v>
      </c>
      <c r="D39" s="23">
        <f>(Indeks!D39/Indeks!D$68*Indeks!D$2)/Indeks!$H39*100</f>
        <v>5.0381728035592287E-2</v>
      </c>
      <c r="E39" s="23">
        <f>(Indeks!E39/Indeks!E$68*Indeks!E$2)/Indeks!$H39*100</f>
        <v>7.0482139772127111E-2</v>
      </c>
      <c r="F39" s="23">
        <f>(Indeks!F39/Indeks!F$68*Indeks!F$2)/Indeks!$H39*100</f>
        <v>0.14421287861532883</v>
      </c>
      <c r="G39" s="23">
        <f>(Indeks!G39/Indeks!G$68*Indeks!G$2)/Indeks!$H39*100</f>
        <v>1.0690897413207714E-2</v>
      </c>
      <c r="H39" s="23">
        <f t="shared" si="0"/>
        <v>0.99999999999999989</v>
      </c>
    </row>
    <row r="40" spans="1:8" x14ac:dyDescent="0.2">
      <c r="A40" s="57">
        <f>Tabel6[[#This Row],[Måned]]</f>
        <v>44927</v>
      </c>
      <c r="B40" s="23">
        <f>(Indeks!B40/Indeks!B$68*Indeks!B$2)/Indeks!$H40*100</f>
        <v>0.63820550840930246</v>
      </c>
      <c r="C40" s="23">
        <f>(Indeks!C40/Indeks!C$68*Indeks!C$2)/Indeks!$H40*100</f>
        <v>8.4048651928232063E-2</v>
      </c>
      <c r="D40" s="23">
        <f>(Indeks!D40/Indeks!D$68*Indeks!D$2)/Indeks!$H40*100</f>
        <v>4.7019369891388572E-2</v>
      </c>
      <c r="E40" s="23">
        <f>(Indeks!E40/Indeks!E$68*Indeks!E$2)/Indeks!$H40*100</f>
        <v>7.1063501339583376E-2</v>
      </c>
      <c r="F40" s="23">
        <f>(Indeks!F40/Indeks!F$68*Indeks!F$2)/Indeks!$H40*100</f>
        <v>0.14704540921019921</v>
      </c>
      <c r="G40" s="23">
        <f>(Indeks!G40/Indeks!G$68*Indeks!G$2)/Indeks!$H40*100</f>
        <v>1.2617559221294476E-2</v>
      </c>
      <c r="H40" s="23">
        <f t="shared" si="0"/>
        <v>1.0000000000000002</v>
      </c>
    </row>
    <row r="41" spans="1:8" x14ac:dyDescent="0.2">
      <c r="A41" s="57">
        <f>Tabel6[[#This Row],[Måned]]</f>
        <v>44958</v>
      </c>
      <c r="B41" s="23">
        <f>(Indeks!B41/Indeks!B$68*Indeks!B$2)/Indeks!$H41*100</f>
        <v>0.64623666366254551</v>
      </c>
      <c r="C41" s="23">
        <f>(Indeks!C41/Indeks!C$68*Indeks!C$2)/Indeks!$H41*100</f>
        <v>7.6347700508557853E-2</v>
      </c>
      <c r="D41" s="23">
        <f>(Indeks!D41/Indeks!D$68*Indeks!D$2)/Indeks!$H41*100</f>
        <v>4.2605717365449637E-2</v>
      </c>
      <c r="E41" s="23">
        <f>(Indeks!E41/Indeks!E$68*Indeks!E$2)/Indeks!$H41*100</f>
        <v>7.1525768469741652E-2</v>
      </c>
      <c r="F41" s="23">
        <f>(Indeks!F41/Indeks!F$68*Indeks!F$2)/Indeks!$H41*100</f>
        <v>0.14902948209993949</v>
      </c>
      <c r="G41" s="23">
        <f>(Indeks!G41/Indeks!G$68*Indeks!G$2)/Indeks!$H41*100</f>
        <v>1.4254667893766072E-2</v>
      </c>
      <c r="H41" s="23">
        <f t="shared" si="0"/>
        <v>1.0000000000000002</v>
      </c>
    </row>
    <row r="42" spans="1:8" x14ac:dyDescent="0.2">
      <c r="A42" s="57">
        <f>Tabel6[[#This Row],[Måned]]</f>
        <v>44986</v>
      </c>
      <c r="B42" s="23">
        <f>(Indeks!B42/Indeks!B$68*Indeks!B$2)/Indeks!$H42*100</f>
        <v>0.63894119251594106</v>
      </c>
      <c r="C42" s="23">
        <f>(Indeks!C42/Indeks!C$68*Indeks!C$2)/Indeks!$H42*100</f>
        <v>7.8667992176880031E-2</v>
      </c>
      <c r="D42" s="23">
        <f>(Indeks!D42/Indeks!D$68*Indeks!D$2)/Indeks!$H42*100</f>
        <v>4.6209015165105428E-2</v>
      </c>
      <c r="E42" s="23">
        <f>(Indeks!E42/Indeks!E$68*Indeks!E$2)/Indeks!$H42*100</f>
        <v>7.1023385669953504E-2</v>
      </c>
      <c r="F42" s="23">
        <f>(Indeks!F42/Indeks!F$68*Indeks!F$2)/Indeks!$H42*100</f>
        <v>0.14932931145563003</v>
      </c>
      <c r="G42" s="23">
        <f>(Indeks!G42/Indeks!G$68*Indeks!G$2)/Indeks!$H42*100</f>
        <v>1.5829103016490043E-2</v>
      </c>
      <c r="H42" s="23">
        <f t="shared" si="0"/>
        <v>1</v>
      </c>
    </row>
    <row r="43" spans="1:8" x14ac:dyDescent="0.2">
      <c r="A43" s="57">
        <f>Tabel6[[#This Row],[Måned]]</f>
        <v>45017</v>
      </c>
      <c r="B43" s="23">
        <f>(Indeks!B43/Indeks!B$68*Indeks!B$2)/Indeks!$H43*100</f>
        <v>0.64409788648706179</v>
      </c>
      <c r="C43" s="23">
        <f>(Indeks!C43/Indeks!C$68*Indeks!C$2)/Indeks!$H43*100</f>
        <v>7.483345236769233E-2</v>
      </c>
      <c r="D43" s="23">
        <f>(Indeks!D43/Indeks!D$68*Indeks!D$2)/Indeks!$H43*100</f>
        <v>4.458819918261249E-2</v>
      </c>
      <c r="E43" s="23">
        <f>(Indeks!E43/Indeks!E$68*Indeks!E$2)/Indeks!$H43*100</f>
        <v>7.1272006154740414E-2</v>
      </c>
      <c r="F43" s="23">
        <f>(Indeks!F43/Indeks!F$68*Indeks!F$2)/Indeks!$H43*100</f>
        <v>0.1480550622118656</v>
      </c>
      <c r="G43" s="23">
        <f>(Indeks!G43/Indeks!G$68*Indeks!G$2)/Indeks!$H43*100</f>
        <v>1.7153393596027525E-2</v>
      </c>
      <c r="H43" s="23">
        <f t="shared" si="0"/>
        <v>1.0000000000000002</v>
      </c>
    </row>
    <row r="44" spans="1:8" x14ac:dyDescent="0.2">
      <c r="A44" s="57">
        <f>Tabel6[[#This Row],[Måned]]</f>
        <v>45047</v>
      </c>
      <c r="B44" s="23">
        <f>(Indeks!B44/Indeks!B$68*Indeks!B$2)/Indeks!$H44*100</f>
        <v>0.6446217919377184</v>
      </c>
      <c r="C44" s="23">
        <f>(Indeks!C44/Indeks!C$68*Indeks!C$2)/Indeks!$H44*100</f>
        <v>7.3233463326261392E-2</v>
      </c>
      <c r="D44" s="23">
        <f>(Indeks!D44/Indeks!D$68*Indeks!D$2)/Indeks!$H44*100</f>
        <v>4.3630834763925118E-2</v>
      </c>
      <c r="E44" s="23">
        <f>(Indeks!E44/Indeks!E$68*Indeks!E$2)/Indeks!$H44*100</f>
        <v>7.1208565658187672E-2</v>
      </c>
      <c r="F44" s="23">
        <f>(Indeks!F44/Indeks!F$68*Indeks!F$2)/Indeks!$H44*100</f>
        <v>0.14883287837157558</v>
      </c>
      <c r="G44" s="23">
        <f>(Indeks!G44/Indeks!G$68*Indeks!G$2)/Indeks!$H44*100</f>
        <v>1.8472465942331959E-2</v>
      </c>
      <c r="H44" s="23">
        <f t="shared" si="0"/>
        <v>1</v>
      </c>
    </row>
    <row r="45" spans="1:8" x14ac:dyDescent="0.2">
      <c r="A45" s="57">
        <f>Tabel6[[#This Row],[Måned]]</f>
        <v>45078</v>
      </c>
      <c r="B45" s="23">
        <f>(Indeks!B45/Indeks!B$68*Indeks!B$2)/Indeks!$H45*100</f>
        <v>0.64712373870521156</v>
      </c>
      <c r="C45" s="23">
        <f>(Indeks!C45/Indeks!C$68*Indeks!C$2)/Indeks!$H45*100</f>
        <v>7.0652022294025466E-2</v>
      </c>
      <c r="D45" s="23">
        <f>(Indeks!D45/Indeks!D$68*Indeks!D$2)/Indeks!$H45*100</f>
        <v>4.1209684348891759E-2</v>
      </c>
      <c r="E45" s="23">
        <f>(Indeks!E45/Indeks!E$68*Indeks!E$2)/Indeks!$H45*100</f>
        <v>7.1667770781577669E-2</v>
      </c>
      <c r="F45" s="23">
        <f>(Indeks!F45/Indeks!F$68*Indeks!F$2)/Indeks!$H45*100</f>
        <v>0.14954252603655835</v>
      </c>
      <c r="G45" s="23">
        <f>(Indeks!G45/Indeks!G$68*Indeks!G$2)/Indeks!$H45*100</f>
        <v>1.9804257833735274E-2</v>
      </c>
      <c r="H45" s="23">
        <f t="shared" si="0"/>
        <v>1</v>
      </c>
    </row>
    <row r="46" spans="1:8" x14ac:dyDescent="0.2">
      <c r="A46" s="57">
        <f>Tabel6[[#This Row],[Måned]]</f>
        <v>45108</v>
      </c>
      <c r="B46" s="23">
        <f>(Indeks!B46/Indeks!B$68*Indeks!B$2)/Indeks!$H46*100</f>
        <v>0.66337132450957326</v>
      </c>
      <c r="C46" s="23">
        <f>(Indeks!C46/Indeks!C$68*Indeks!C$2)/Indeks!$H46*100</f>
        <v>6.7726849547476931E-2</v>
      </c>
      <c r="D46" s="23">
        <f>(Indeks!D46/Indeks!D$68*Indeks!D$2)/Indeks!$H46*100</f>
        <v>2.4647887794344528E-2</v>
      </c>
      <c r="E46" s="23">
        <f>(Indeks!E46/Indeks!E$68*Indeks!E$2)/Indeks!$H46*100</f>
        <v>7.1845568433197574E-2</v>
      </c>
      <c r="F46" s="23">
        <f>(Indeks!F46/Indeks!F$68*Indeks!F$2)/Indeks!$H46*100</f>
        <v>0.15157887090302682</v>
      </c>
      <c r="G46" s="23">
        <f>(Indeks!G46/Indeks!G$68*Indeks!G$2)/Indeks!$H46*100</f>
        <v>2.0829498812380977E-2</v>
      </c>
      <c r="H46" s="23">
        <f t="shared" si="0"/>
        <v>1</v>
      </c>
    </row>
    <row r="47" spans="1:8" x14ac:dyDescent="0.2">
      <c r="A47" s="57">
        <f>Tabel6[[#This Row],[Måned]]</f>
        <v>45139</v>
      </c>
      <c r="B47" s="23">
        <f>(Indeks!B47/Indeks!B$68*Indeks!B$2)/Indeks!$H47*100</f>
        <v>0.66108602624229074</v>
      </c>
      <c r="C47" s="23">
        <f>(Indeks!C47/Indeks!C$68*Indeks!C$2)/Indeks!$H47*100</f>
        <v>6.9129419197944228E-2</v>
      </c>
      <c r="D47" s="23">
        <f>(Indeks!D47/Indeks!D$68*Indeks!D$2)/Indeks!$H47*100</f>
        <v>2.4306640870680716E-2</v>
      </c>
      <c r="E47" s="23">
        <f>(Indeks!E47/Indeks!E$68*Indeks!E$2)/Indeks!$H47*100</f>
        <v>7.1844952046493993E-2</v>
      </c>
      <c r="F47" s="23">
        <f>(Indeks!F47/Indeks!F$68*Indeks!F$2)/Indeks!$H47*100</f>
        <v>0.15185875623190312</v>
      </c>
      <c r="G47" s="23">
        <f>(Indeks!G47/Indeks!G$68*Indeks!G$2)/Indeks!$H47*100</f>
        <v>2.1774205410687163E-2</v>
      </c>
      <c r="H47" s="23">
        <f t="shared" si="0"/>
        <v>1</v>
      </c>
    </row>
    <row r="48" spans="1:8" x14ac:dyDescent="0.2">
      <c r="A48" s="57">
        <f>Tabel6[[#This Row],[Måned]]</f>
        <v>45170</v>
      </c>
      <c r="B48" s="23">
        <f>(Indeks!B48/Indeks!B$68*Indeks!B$2)/Indeks!$H48*100</f>
        <v>0.65970779199567808</v>
      </c>
      <c r="C48" s="23">
        <f>(Indeks!C48/Indeks!C$68*Indeks!C$2)/Indeks!$H48*100</f>
        <v>6.9722545424469401E-2</v>
      </c>
      <c r="D48" s="23">
        <f>(Indeks!D48/Indeks!D$68*Indeks!D$2)/Indeks!$H48*100</f>
        <v>2.1743096349843422E-2</v>
      </c>
      <c r="E48" s="23">
        <f>(Indeks!E48/Indeks!E$68*Indeks!E$2)/Indeks!$H48*100</f>
        <v>7.2988639014498605E-2</v>
      </c>
      <c r="F48" s="23">
        <f>(Indeks!F48/Indeks!F$68*Indeks!F$2)/Indeks!$H48*100</f>
        <v>0.15314295808600609</v>
      </c>
      <c r="G48" s="23">
        <f>(Indeks!G48/Indeks!G$68*Indeks!G$2)/Indeks!$H48*100</f>
        <v>2.2694969129504576E-2</v>
      </c>
      <c r="H48" s="23">
        <f t="shared" si="0"/>
        <v>1.0000000000000002</v>
      </c>
    </row>
    <row r="49" spans="1:8" x14ac:dyDescent="0.2">
      <c r="A49" s="57">
        <f>Tabel6[[#This Row],[Måned]]</f>
        <v>45200</v>
      </c>
      <c r="B49" s="23">
        <f>(Indeks!B49/Indeks!B$68*Indeks!B$2)/Indeks!$H49*100</f>
        <v>0.66174988486636444</v>
      </c>
      <c r="C49" s="23">
        <f>(Indeks!C49/Indeks!C$68*Indeks!C$2)/Indeks!$H49*100</f>
        <v>7.4859200019367356E-2</v>
      </c>
      <c r="D49" s="23">
        <f>(Indeks!D49/Indeks!D$68*Indeks!D$2)/Indeks!$H49*100</f>
        <v>1.9841191933642706E-2</v>
      </c>
      <c r="E49" s="23">
        <f>(Indeks!E49/Indeks!E$68*Indeks!E$2)/Indeks!$H49*100</f>
        <v>7.1073108233882215E-2</v>
      </c>
      <c r="F49" s="23">
        <f>(Indeks!F49/Indeks!F$68*Indeks!F$2)/Indeks!$H49*100</f>
        <v>0.14974507955765368</v>
      </c>
      <c r="G49" s="23">
        <f>(Indeks!G49/Indeks!G$68*Indeks!G$2)/Indeks!$H49*100</f>
        <v>2.2731535389089716E-2</v>
      </c>
      <c r="H49" s="23">
        <f t="shared" si="0"/>
        <v>1.0000000000000002</v>
      </c>
    </row>
    <row r="50" spans="1:8" x14ac:dyDescent="0.2">
      <c r="A50" s="57">
        <f>Tabel6[[#This Row],[Måned]]</f>
        <v>45231</v>
      </c>
      <c r="B50" s="23">
        <f>(Indeks!B50/Indeks!B$68*Indeks!B$2)/Indeks!$H50*100</f>
        <v>0.65965079149390904</v>
      </c>
      <c r="C50" s="23">
        <f>(Indeks!C50/Indeks!C$68*Indeks!C$2)/Indeks!$H50*100</f>
        <v>7.7349297468497433E-2</v>
      </c>
      <c r="D50" s="23">
        <f>(Indeks!D50/Indeks!D$68*Indeks!D$2)/Indeks!$H50*100</f>
        <v>2.0145880548543001E-2</v>
      </c>
      <c r="E50" s="23">
        <f>(Indeks!E50/Indeks!E$68*Indeks!E$2)/Indeks!$H50*100</f>
        <v>7.0667081615798141E-2</v>
      </c>
      <c r="F50" s="23">
        <f>(Indeks!F50/Indeks!F$68*Indeks!F$2)/Indeks!$H50*100</f>
        <v>0.14887898236586991</v>
      </c>
      <c r="G50" s="23">
        <f>(Indeks!G50/Indeks!G$68*Indeks!G$2)/Indeks!$H50*100</f>
        <v>2.3307966507382594E-2</v>
      </c>
      <c r="H50" s="23">
        <f t="shared" si="0"/>
        <v>1.0000000000000002</v>
      </c>
    </row>
    <row r="51" spans="1:8" x14ac:dyDescent="0.2">
      <c r="A51" s="57">
        <f>Tabel6[[#This Row],[Måned]]</f>
        <v>45261</v>
      </c>
      <c r="B51" s="23">
        <f>(Indeks!B51/Indeks!B$68*Indeks!B$2)/Indeks!$H51*100</f>
        <v>0.6590902681333729</v>
      </c>
      <c r="C51" s="23">
        <f>(Indeks!C51/Indeks!C$68*Indeks!C$2)/Indeks!$H51*100</f>
        <v>7.6769376229902458E-2</v>
      </c>
      <c r="D51" s="23">
        <f>(Indeks!D51/Indeks!D$68*Indeks!D$2)/Indeks!$H51*100</f>
        <v>2.1113161353104606E-2</v>
      </c>
      <c r="E51" s="23">
        <f>(Indeks!E51/Indeks!E$68*Indeks!E$2)/Indeks!$H51*100</f>
        <v>7.078746069204285E-2</v>
      </c>
      <c r="F51" s="23">
        <f>(Indeks!F51/Indeks!F$68*Indeks!F$2)/Indeks!$H51*100</f>
        <v>0.14862221970491685</v>
      </c>
      <c r="G51" s="23">
        <f>(Indeks!G51/Indeks!G$68*Indeks!G$2)/Indeks!$H51*100</f>
        <v>2.3617513886660418E-2</v>
      </c>
      <c r="H51" s="23">
        <f t="shared" si="0"/>
        <v>1</v>
      </c>
    </row>
    <row r="52" spans="1:8" x14ac:dyDescent="0.2">
      <c r="A52" s="57">
        <f>Tabel6[[#This Row],[Måned]]</f>
        <v>45292</v>
      </c>
      <c r="B52" s="23">
        <f>(Indeks!B52/Indeks!B$68*Indeks!B$2)/Indeks!$H52*100</f>
        <v>0.66296030253462779</v>
      </c>
      <c r="C52" s="23">
        <f>(Indeks!C52/Indeks!C$68*Indeks!C$2)/Indeks!$H52*100</f>
        <v>7.2125087100344418E-2</v>
      </c>
      <c r="D52" s="23">
        <f>(Indeks!D52/Indeks!D$68*Indeks!D$2)/Indeks!$H52*100</f>
        <v>2.1788227823478584E-2</v>
      </c>
      <c r="E52" s="23">
        <f>(Indeks!E52/Indeks!E$68*Indeks!E$2)/Indeks!$H52*100</f>
        <v>7.0782982462889887E-2</v>
      </c>
      <c r="F52" s="23">
        <f>(Indeks!F52/Indeks!F$68*Indeks!F$2)/Indeks!$H52*100</f>
        <v>0.14872751992610539</v>
      </c>
      <c r="G52" s="23">
        <f>(Indeks!G52/Indeks!G$68*Indeks!G$2)/Indeks!$H52*100</f>
        <v>2.3615880152554076E-2</v>
      </c>
      <c r="H52" s="23">
        <f t="shared" si="0"/>
        <v>1</v>
      </c>
    </row>
    <row r="53" spans="1:8" x14ac:dyDescent="0.2">
      <c r="A53" s="57">
        <f>Tabel6[[#This Row],[Måned]]</f>
        <v>45323</v>
      </c>
      <c r="B53" s="23">
        <f>(Indeks!B53/Indeks!B$68*Indeks!B$2)/Indeks!$H53*100</f>
        <v>0.66499051393857145</v>
      </c>
      <c r="C53" s="23">
        <f>(Indeks!C53/Indeks!C$68*Indeks!C$2)/Indeks!$H53*100</f>
        <v>6.9810227777128128E-2</v>
      </c>
      <c r="D53" s="23">
        <f>(Indeks!D53/Indeks!D$68*Indeks!D$2)/Indeks!$H53*100</f>
        <v>2.222462185830848E-2</v>
      </c>
      <c r="E53" s="23">
        <f>(Indeks!E53/Indeks!E$68*Indeks!E$2)/Indeks!$H53*100</f>
        <v>7.0636574140018699E-2</v>
      </c>
      <c r="F53" s="23">
        <f>(Indeks!F53/Indeks!F$68*Indeks!F$2)/Indeks!$H53*100</f>
        <v>0.14892079001797451</v>
      </c>
      <c r="G53" s="23">
        <f>(Indeks!G53/Indeks!G$68*Indeks!G$2)/Indeks!$H53*100</f>
        <v>2.3417272267998758E-2</v>
      </c>
      <c r="H53" s="23">
        <f t="shared" si="0"/>
        <v>1</v>
      </c>
    </row>
    <row r="54" spans="1:8" x14ac:dyDescent="0.2">
      <c r="A54" s="57">
        <f>Tabel6[[#This Row],[Måned]]</f>
        <v>45352</v>
      </c>
      <c r="B54" s="23">
        <f>(Indeks!B54/Indeks!B$68*Indeks!B$2)/Indeks!$H54*100</f>
        <v>0.66166196926482723</v>
      </c>
      <c r="C54" s="23">
        <f>(Indeks!C54/Indeks!C$68*Indeks!C$2)/Indeks!$H54*100</f>
        <v>7.2756196999605602E-2</v>
      </c>
      <c r="D54" s="23">
        <f>(Indeks!D54/Indeks!D$68*Indeks!D$2)/Indeks!$H54*100</f>
        <v>2.4438005333640645E-2</v>
      </c>
      <c r="E54" s="23">
        <f>(Indeks!E54/Indeks!E$68*Indeks!E$2)/Indeks!$H54*100</f>
        <v>7.094548880661769E-2</v>
      </c>
      <c r="F54" s="23">
        <f>(Indeks!F54/Indeks!F$68*Indeks!F$2)/Indeks!$H54*100</f>
        <v>0.14700145695843977</v>
      </c>
      <c r="G54" s="23">
        <f>(Indeks!G54/Indeks!G$68*Indeks!G$2)/Indeks!$H54*100</f>
        <v>2.3196882636869153E-2</v>
      </c>
      <c r="H54" s="23">
        <f t="shared" si="0"/>
        <v>1</v>
      </c>
    </row>
    <row r="55" spans="1:8" x14ac:dyDescent="0.2">
      <c r="A55" s="57">
        <f>Tabel6[[#This Row],[Måned]]</f>
        <v>45383</v>
      </c>
      <c r="B55" s="23">
        <f>(Indeks!B55/Indeks!B$68*Indeks!B$2)/Indeks!$H55*100</f>
        <v>0.66241969479383755</v>
      </c>
      <c r="C55" s="23">
        <f>(Indeks!C55/Indeks!C$68*Indeks!C$2)/Indeks!$H55*100</f>
        <v>7.4605387177871255E-2</v>
      </c>
      <c r="D55" s="23">
        <f>(Indeks!D55/Indeks!D$68*Indeks!D$2)/Indeks!$H55*100</f>
        <v>2.3605280822318567E-2</v>
      </c>
      <c r="E55" s="23">
        <f>(Indeks!E55/Indeks!E$68*Indeks!E$2)/Indeks!$H55*100</f>
        <v>7.0620246852899277E-2</v>
      </c>
      <c r="F55" s="23">
        <f>(Indeks!F55/Indeks!F$68*Indeks!F$2)/Indeks!$H55*100</f>
        <v>0.14584438017320561</v>
      </c>
      <c r="G55" s="23">
        <f>(Indeks!G55/Indeks!G$68*Indeks!G$2)/Indeks!$H55*100</f>
        <v>2.2905010179867763E-2</v>
      </c>
      <c r="H55" s="23">
        <f t="shared" si="0"/>
        <v>1</v>
      </c>
    </row>
    <row r="56" spans="1:8" x14ac:dyDescent="0.2">
      <c r="A56" s="57">
        <f>Tabel6[[#This Row],[Måned]]</f>
        <v>45413</v>
      </c>
      <c r="B56" s="23">
        <f>(Indeks!B56/Indeks!B$68*Indeks!B$2)/Indeks!$H56*100</f>
        <v>0.66465897980223487</v>
      </c>
      <c r="C56" s="23">
        <f>(Indeks!C56/Indeks!C$68*Indeks!C$2)/Indeks!$H56*100</f>
        <v>7.1992225683258443E-2</v>
      </c>
      <c r="D56" s="23">
        <f>(Indeks!D56/Indeks!D$68*Indeks!D$2)/Indeks!$H56*100</f>
        <v>2.3553493827069338E-2</v>
      </c>
      <c r="E56" s="23">
        <f>(Indeks!E56/Indeks!E$68*Indeks!E$2)/Indeks!$H56*100</f>
        <v>7.0858975956683293E-2</v>
      </c>
      <c r="F56" s="23">
        <f>(Indeks!F56/Indeks!F$68*Indeks!F$2)/Indeks!$H56*100</f>
        <v>0.14594855115529087</v>
      </c>
      <c r="G56" s="23">
        <f>(Indeks!G56/Indeks!G$68*Indeks!G$2)/Indeks!$H56*100</f>
        <v>2.2987773575463083E-2</v>
      </c>
      <c r="H56" s="23">
        <f t="shared" si="0"/>
        <v>1</v>
      </c>
    </row>
    <row r="57" spans="1:8" x14ac:dyDescent="0.2">
      <c r="A57" s="57">
        <f>Tabel6[[#This Row],[Måned]]</f>
        <v>45444</v>
      </c>
      <c r="B57" s="23">
        <f>(Indeks!B57/Indeks!B$68*Indeks!B$2)/Indeks!$H57*100</f>
        <v>0.66725660092795347</v>
      </c>
      <c r="C57" s="23">
        <f>(Indeks!C57/Indeks!C$68*Indeks!C$2)/Indeks!$H57*100</f>
        <v>7.2992725954436066E-2</v>
      </c>
      <c r="D57" s="23">
        <f>(Indeks!D57/Indeks!D$68*Indeks!D$2)/Indeks!$H57*100</f>
        <v>1.8772596432367047E-2</v>
      </c>
      <c r="E57" s="23">
        <f>(Indeks!E57/Indeks!E$68*Indeks!E$2)/Indeks!$H57*100</f>
        <v>7.1195988105177382E-2</v>
      </c>
      <c r="F57" s="23">
        <f>(Indeks!F57/Indeks!F$68*Indeks!F$2)/Indeks!$H57*100</f>
        <v>0.14703944107746389</v>
      </c>
      <c r="G57" s="23">
        <f>(Indeks!G57/Indeks!G$68*Indeks!G$2)/Indeks!$H57*100</f>
        <v>2.27426475026021E-2</v>
      </c>
      <c r="H57" s="23">
        <f t="shared" si="0"/>
        <v>1</v>
      </c>
    </row>
    <row r="58" spans="1:8" x14ac:dyDescent="0.2">
      <c r="A58" s="57">
        <f>Tabel6[[#This Row],[Måned]]</f>
        <v>45474</v>
      </c>
      <c r="B58" s="23">
        <f>(Indeks!B58/Indeks!B$68*Indeks!B$2)/Indeks!$H58*100</f>
        <v>0.6694133865007118</v>
      </c>
      <c r="C58" s="23">
        <f>(Indeks!C58/Indeks!C$68*Indeks!C$2)/Indeks!$H58*100</f>
        <v>7.1372152017057905E-2</v>
      </c>
      <c r="D58" s="23">
        <f>(Indeks!D58/Indeks!D$68*Indeks!D$2)/Indeks!$H58*100</f>
        <v>1.8724770967628184E-2</v>
      </c>
      <c r="E58" s="23">
        <f>(Indeks!E58/Indeks!E$68*Indeks!E$2)/Indeks!$H58*100</f>
        <v>7.1014607696189225E-2</v>
      </c>
      <c r="F58" s="23">
        <f>(Indeks!F58/Indeks!F$68*Indeks!F$2)/Indeks!$H58*100</f>
        <v>0.14731379974970696</v>
      </c>
      <c r="G58" s="23">
        <f>(Indeks!G58/Indeks!G$68*Indeks!G$2)/Indeks!$H58*100</f>
        <v>2.2161283068705965E-2</v>
      </c>
      <c r="H58" s="23">
        <f t="shared" si="0"/>
        <v>1</v>
      </c>
    </row>
    <row r="59" spans="1:8" x14ac:dyDescent="0.2">
      <c r="A59" s="57">
        <f>Tabel6[[#This Row],[Måned]]</f>
        <v>45505</v>
      </c>
      <c r="B59" s="23">
        <f>(Indeks!B59/Indeks!B$68*Indeks!B$2)/Indeks!$H59*100</f>
        <v>0.66955773699622656</v>
      </c>
      <c r="C59" s="23">
        <f>(Indeks!C59/Indeks!C$68*Indeks!C$2)/Indeks!$H59*100</f>
        <v>7.1438789853731449E-2</v>
      </c>
      <c r="D59" s="23">
        <f>(Indeks!D59/Indeks!D$68*Indeks!D$2)/Indeks!$H59*100</f>
        <v>1.8977745199210711E-2</v>
      </c>
      <c r="E59" s="23">
        <f>(Indeks!E59/Indeks!E$68*Indeks!E$2)/Indeks!$H59*100</f>
        <v>7.1029921094481585E-2</v>
      </c>
      <c r="F59" s="23">
        <f>(Indeks!F59/Indeks!F$68*Indeks!F$2)/Indeks!$H59*100</f>
        <v>0.14734556609979624</v>
      </c>
      <c r="G59" s="23">
        <f>(Indeks!G59/Indeks!G$68*Indeks!G$2)/Indeks!$H59*100</f>
        <v>2.1650240756553616E-2</v>
      </c>
      <c r="H59" s="23">
        <f t="shared" si="0"/>
        <v>1</v>
      </c>
    </row>
    <row r="60" spans="1:8" x14ac:dyDescent="0.2">
      <c r="A60" s="57">
        <f>Tabel6[[#This Row],[Måned]]</f>
        <v>45536</v>
      </c>
      <c r="B60" s="23">
        <f>(Indeks!B60/Indeks!B$68*Indeks!B$2)/Indeks!$H60*100</f>
        <v>0.6677931607866967</v>
      </c>
      <c r="C60" s="23">
        <f>(Indeks!C60/Indeks!C$68*Indeks!C$2)/Indeks!$H60*100</f>
        <v>7.309055959266729E-2</v>
      </c>
      <c r="D60" s="23">
        <f>(Indeks!D60/Indeks!D$68*Indeks!D$2)/Indeks!$H60*100</f>
        <v>1.9044568419429357E-2</v>
      </c>
      <c r="E60" s="23">
        <f>(Indeks!E60/Indeks!E$68*Indeks!E$2)/Indeks!$H60*100</f>
        <v>7.1619903909304089E-2</v>
      </c>
      <c r="F60" s="23">
        <f>(Indeks!F60/Indeks!F$68*Indeks!F$2)/Indeks!$H60*100</f>
        <v>0.14721620186870624</v>
      </c>
      <c r="G60" s="23">
        <f>(Indeks!G60/Indeks!G$68*Indeks!G$2)/Indeks!$H60*100</f>
        <v>2.1235605423196233E-2</v>
      </c>
      <c r="H60" s="23">
        <f t="shared" si="0"/>
        <v>0.99999999999999989</v>
      </c>
    </row>
    <row r="61" spans="1:8" x14ac:dyDescent="0.2">
      <c r="A61" s="57">
        <f>Tabel6[[#This Row],[Måned]]</f>
        <v>45566</v>
      </c>
      <c r="B61" s="23">
        <f>(Indeks!B61/Indeks!B$68*Indeks!B$2)/Indeks!$H61*100</f>
        <v>0.67556027379099448</v>
      </c>
      <c r="C61" s="23">
        <f>(Indeks!C61/Indeks!C$68*Indeks!C$2)/Indeks!$H61*100</f>
        <v>6.8230066338898263E-2</v>
      </c>
      <c r="D61" s="23">
        <f>(Indeks!D61/Indeks!D$68*Indeks!D$2)/Indeks!$H61*100</f>
        <v>2.1941867681672694E-2</v>
      </c>
      <c r="E61" s="23">
        <f>(Indeks!E61/Indeks!E$68*Indeks!E$2)/Indeks!$H61*100</f>
        <v>6.9850906701199034E-2</v>
      </c>
      <c r="F61" s="23">
        <f>(Indeks!F61/Indeks!F$68*Indeks!F$2)/Indeks!$H61*100</f>
        <v>0.14443536940856663</v>
      </c>
      <c r="G61" s="23">
        <f>(Indeks!G61/Indeks!G$68*Indeks!G$2)/Indeks!$H61*100</f>
        <v>1.9981516078668923E-2</v>
      </c>
      <c r="H61" s="23">
        <f t="shared" si="0"/>
        <v>1</v>
      </c>
    </row>
    <row r="62" spans="1:8" x14ac:dyDescent="0.2">
      <c r="A62" s="57">
        <f>Tabel6[[#This Row],[Måned]]</f>
        <v>45597</v>
      </c>
      <c r="B62" s="23">
        <f>(Indeks!B62/Indeks!B$68*Indeks!B$2)/Indeks!$H62*100</f>
        <v>0.67995492029921767</v>
      </c>
      <c r="C62" s="23">
        <f>(Indeks!C62/Indeks!C$68*Indeks!C$2)/Indeks!$H62*100</f>
        <v>6.5600468300230114E-2</v>
      </c>
      <c r="D62" s="23">
        <f>(Indeks!D62/Indeks!D$68*Indeks!D$2)/Indeks!$H62*100</f>
        <v>1.9637157355502637E-2</v>
      </c>
      <c r="E62" s="23">
        <f>(Indeks!E62/Indeks!E$68*Indeks!E$2)/Indeks!$H62*100</f>
        <v>7.0069573904539176E-2</v>
      </c>
      <c r="F62" s="23">
        <f>(Indeks!F62/Indeks!F$68*Indeks!F$2)/Indeks!$H62*100</f>
        <v>0.1452473147794468</v>
      </c>
      <c r="G62" s="23">
        <f>(Indeks!G62/Indeks!G$68*Indeks!G$2)/Indeks!$H62*100</f>
        <v>1.9490565361063746E-2</v>
      </c>
      <c r="H62" s="23">
        <f t="shared" si="0"/>
        <v>1.0000000000000002</v>
      </c>
    </row>
    <row r="63" spans="1:8" x14ac:dyDescent="0.2">
      <c r="A63" s="57">
        <f>Tabel6[[#This Row],[Måned]]</f>
        <v>45627</v>
      </c>
      <c r="B63" s="23">
        <f>(Indeks!B63/Indeks!B$68*Indeks!B$2)/Indeks!$H63*100</f>
        <v>0.67749142379002392</v>
      </c>
      <c r="C63" s="23">
        <f>(Indeks!C63/Indeks!C$68*Indeks!C$2)/Indeks!$H63*100</f>
        <v>6.7069658455629136E-2</v>
      </c>
      <c r="D63" s="23">
        <f>(Indeks!D63/Indeks!D$68*Indeks!D$2)/Indeks!$H63*100</f>
        <v>2.3352981302586274E-2</v>
      </c>
      <c r="E63" s="23">
        <f>(Indeks!E63/Indeks!E$68*Indeks!E$2)/Indeks!$H63*100</f>
        <v>7.0226735840379681E-2</v>
      </c>
      <c r="F63" s="23">
        <f>(Indeks!F63/Indeks!F$68*Indeks!F$2)/Indeks!$H63*100</f>
        <v>0.14395805098264464</v>
      </c>
      <c r="G63" s="23">
        <f>(Indeks!G63/Indeks!G$68*Indeks!G$2)/Indeks!$H63*100</f>
        <v>1.7901149628736471E-2</v>
      </c>
      <c r="H63" s="23">
        <f t="shared" si="0"/>
        <v>1</v>
      </c>
    </row>
    <row r="64" spans="1:8" x14ac:dyDescent="0.2">
      <c r="A64" s="57">
        <f>Tabel6[[#This Row],[Måned]]</f>
        <v>45658</v>
      </c>
      <c r="B64" s="23">
        <f>(Indeks!B64/Indeks!B$68*Indeks!B$2)/Indeks!$H64*100</f>
        <v>0.67529470478593789</v>
      </c>
      <c r="C64" s="23">
        <f>(Indeks!C64/Indeks!C$68*Indeks!C$2)/Indeks!$H64*100</f>
        <v>6.8036474338559375E-2</v>
      </c>
      <c r="D64" s="23">
        <f>(Indeks!D64/Indeks!D$68*Indeks!D$2)/Indeks!$H64*100</f>
        <v>2.4779234909452136E-2</v>
      </c>
      <c r="E64" s="23">
        <f>(Indeks!E64/Indeks!E$68*Indeks!E$2)/Indeks!$H64*100</f>
        <v>7.0212489700334751E-2</v>
      </c>
      <c r="F64" s="23">
        <f>(Indeks!F64/Indeks!F$68*Indeks!F$2)/Indeks!$H64*100</f>
        <v>0.1447945473422188</v>
      </c>
      <c r="G64" s="23">
        <f>(Indeks!G64/Indeks!G$68*Indeks!G$2)/Indeks!$H64*100</f>
        <v>1.6882548923497255E-2</v>
      </c>
      <c r="H64" s="23">
        <f t="shared" si="0"/>
        <v>1.0000000000000002</v>
      </c>
    </row>
    <row r="65" spans="1:8" x14ac:dyDescent="0.2">
      <c r="A65" s="57">
        <f>Tabel6[[#This Row],[Måned]]</f>
        <v>45689</v>
      </c>
      <c r="B65" s="23">
        <f>(Indeks!B65/Indeks!B$68*Indeks!B$2)/Indeks!$H65*100</f>
        <v>0.67601856238793412</v>
      </c>
      <c r="C65" s="23">
        <f>(Indeks!C65/Indeks!C$68*Indeks!C$2)/Indeks!$H65*100</f>
        <v>6.8865614557518787E-2</v>
      </c>
      <c r="D65" s="23">
        <f>(Indeks!D65/Indeks!D$68*Indeks!D$2)/Indeks!$H65*100</f>
        <v>2.3581352050409357E-2</v>
      </c>
      <c r="E65" s="23">
        <f>(Indeks!E65/Indeks!E$68*Indeks!E$2)/Indeks!$H65*100</f>
        <v>7.0110852722170394E-2</v>
      </c>
      <c r="F65" s="23">
        <f>(Indeks!F65/Indeks!F$68*Indeks!F$2)/Indeks!$H65*100</f>
        <v>0.14533288169649947</v>
      </c>
      <c r="G65" s="23">
        <f>(Indeks!G65/Indeks!G$68*Indeks!G$2)/Indeks!$H65*100</f>
        <v>1.6090736585467835E-2</v>
      </c>
      <c r="H65" s="23">
        <f t="shared" si="0"/>
        <v>1</v>
      </c>
    </row>
    <row r="66" spans="1:8" x14ac:dyDescent="0.2">
      <c r="A66" s="57">
        <f>Tabel6[[#This Row],[Måned]]</f>
        <v>45717</v>
      </c>
      <c r="B66" s="23">
        <f>(Indeks!B66/Indeks!B$68*Indeks!B$2)/Indeks!$H66*100</f>
        <v>0.67151155977610366</v>
      </c>
      <c r="C66" s="23">
        <f>(Indeks!C66/Indeks!C$68*Indeks!C$2)/Indeks!$H66*100</f>
        <v>7.5818026434928409E-2</v>
      </c>
      <c r="D66" s="23">
        <f>(Indeks!D66/Indeks!D$68*Indeks!D$2)/Indeks!$H66*100</f>
        <v>2.3924957105279109E-2</v>
      </c>
      <c r="E66" s="23">
        <f>(Indeks!E66/Indeks!E$68*Indeks!E$2)/Indeks!$H66*100</f>
        <v>7.0053436783966583E-2</v>
      </c>
      <c r="F66" s="23">
        <f>(Indeks!F66/Indeks!F$68*Indeks!F$2)/Indeks!$H66*100</f>
        <v>0.14347594699127811</v>
      </c>
      <c r="G66" s="23">
        <f>(Indeks!G66/Indeks!G$68*Indeks!G$2)/Indeks!$H66*100</f>
        <v>1.5216072908444058E-2</v>
      </c>
      <c r="H66" s="23">
        <f t="shared" si="0"/>
        <v>0.99999999999999989</v>
      </c>
    </row>
    <row r="67" spans="1:8" x14ac:dyDescent="0.2">
      <c r="A67" s="57">
        <f>Tabel6[[#This Row],[Måned]]</f>
        <v>45748</v>
      </c>
      <c r="B67" s="23">
        <f>(Indeks!B67/Indeks!B$68*Indeks!B$2)/Indeks!$H67*100</f>
        <v>0.67278068385183398</v>
      </c>
      <c r="C67" s="23">
        <f>(Indeks!C67/Indeks!C$68*Indeks!C$2)/Indeks!$H67*100</f>
        <v>7.460083566845821E-2</v>
      </c>
      <c r="D67" s="23">
        <f>(Indeks!D67/Indeks!D$68*Indeks!D$2)/Indeks!$H67*100</f>
        <v>2.5949052278107655E-2</v>
      </c>
      <c r="E67" s="23">
        <f>(Indeks!E67/Indeks!E$68*Indeks!E$2)/Indeks!$H67*100</f>
        <v>7.0270174841426739E-2</v>
      </c>
      <c r="F67" s="23">
        <f>(Indeks!F67/Indeks!F$68*Indeks!F$2)/Indeks!$H67*100</f>
        <v>0.14223820729487605</v>
      </c>
      <c r="G67" s="23">
        <f>(Indeks!G67/Indeks!G$68*Indeks!G$2)/Indeks!$H67*100</f>
        <v>1.416104606529729E-2</v>
      </c>
      <c r="H67" s="23">
        <f t="shared" si="0"/>
        <v>0.99999999999999989</v>
      </c>
    </row>
    <row r="68" spans="1:8" x14ac:dyDescent="0.2">
      <c r="A68" s="57">
        <f>Tabel6[[#This Row],[Måned]]</f>
        <v>45778</v>
      </c>
      <c r="B68" s="23">
        <f>(Indeks!B68/Indeks!B$68*Indeks!B$2)/Indeks!$H68*100</f>
        <v>0.67759991720156265</v>
      </c>
      <c r="C68" s="23">
        <f>(Indeks!C68/Indeks!C$68*Indeks!C$2)/Indeks!$H68*100</f>
        <v>7.3031427164035864E-2</v>
      </c>
      <c r="D68" s="23">
        <f>(Indeks!D68/Indeks!D$68*Indeks!D$2)/Indeks!$H68*100</f>
        <v>2.2098757390902481E-2</v>
      </c>
      <c r="E68" s="23">
        <f>(Indeks!E68/Indeks!E$68*Indeks!E$2)/Indeks!$H68*100</f>
        <v>7.0422006942195137E-2</v>
      </c>
      <c r="F68" s="23">
        <f>(Indeks!F68/Indeks!F$68*Indeks!F$2)/Indeks!$H68*100</f>
        <v>0.14313019336917512</v>
      </c>
      <c r="G68" s="23">
        <f>(Indeks!G68/Indeks!G$68*Indeks!G$2)/Indeks!$H68*100</f>
        <v>1.3717697932128811E-2</v>
      </c>
      <c r="H68" s="23">
        <f t="shared" si="0"/>
        <v>1</v>
      </c>
    </row>
    <row r="69" spans="1:8" x14ac:dyDescent="0.2">
      <c r="A69" s="57">
        <f>Tabel6[[#This Row],[Måned]]</f>
        <v>45809</v>
      </c>
      <c r="B69" s="23">
        <f>(Indeks!B69/Indeks!B$68*Indeks!B$2)/Indeks!$H69*100</f>
        <v>0.68133278321195534</v>
      </c>
      <c r="C69" s="23">
        <f>(Indeks!C69/Indeks!C$68*Indeks!C$2)/Indeks!$H69*100</f>
        <v>7.0915449538508646E-2</v>
      </c>
      <c r="D69" s="23">
        <f>(Indeks!D69/Indeks!D$68*Indeks!D$2)/Indeks!$H69*100</f>
        <v>1.7917435565331936E-2</v>
      </c>
      <c r="E69" s="23">
        <f>(Indeks!E69/Indeks!E$68*Indeks!E$2)/Indeks!$H69*100</f>
        <v>7.0868868574830018E-2</v>
      </c>
      <c r="F69" s="23">
        <f>(Indeks!F69/Indeks!F$68*Indeks!F$2)/Indeks!$H69*100</f>
        <v>0.14621526571323756</v>
      </c>
      <c r="G69" s="23">
        <f>(Indeks!G69/Indeks!G$68*Indeks!G$2)/Indeks!$H69*100</f>
        <v>1.2750197396136647E-2</v>
      </c>
      <c r="H69" s="23">
        <f t="shared" ref="H69:H73" si="1">SUM(B69:G69)</f>
        <v>1.0000000000000002</v>
      </c>
    </row>
    <row r="70" spans="1:8" x14ac:dyDescent="0.2">
      <c r="A70" s="57">
        <f>Tabel6[[#This Row],[Måned]]</f>
        <v>45839</v>
      </c>
      <c r="B70" s="23">
        <f>(Indeks!B70/Indeks!B$68*Indeks!B$2)/Indeks!$H70*100</f>
        <v>0.68330413595646444</v>
      </c>
      <c r="C70" s="23">
        <f>(Indeks!C70/Indeks!C$68*Indeks!C$2)/Indeks!$H70*100</f>
        <v>6.9681907833826398E-2</v>
      </c>
      <c r="D70" s="23">
        <f>(Indeks!D70/Indeks!D$68*Indeks!D$2)/Indeks!$H70*100</f>
        <v>1.7783132053168178E-2</v>
      </c>
      <c r="E70" s="23">
        <f>(Indeks!E70/Indeks!E$68*Indeks!E$2)/Indeks!$H70*100</f>
        <v>7.0851396184672233E-2</v>
      </c>
      <c r="F70" s="23">
        <f>(Indeks!F70/Indeks!F$68*Indeks!F$2)/Indeks!$H70*100</f>
        <v>0.14644015598597493</v>
      </c>
      <c r="G70" s="23">
        <f>(Indeks!G70/Indeks!G$68*Indeks!G$2)/Indeks!$H70*100</f>
        <v>1.1939271985893988E-2</v>
      </c>
      <c r="H70" s="23">
        <f t="shared" si="1"/>
        <v>1.0000000000000002</v>
      </c>
    </row>
    <row r="71" spans="1:8" x14ac:dyDescent="0.2">
      <c r="A71" s="57">
        <f>Tabel6[[#This Row],[Måned]]</f>
        <v>45870</v>
      </c>
      <c r="B71" s="23">
        <f>(Indeks!B71/Indeks!B$68*Indeks!B$2)/Indeks!$H71*100</f>
        <v>0.68403669915278009</v>
      </c>
      <c r="C71" s="23">
        <f>(Indeks!C71/Indeks!C$68*Indeks!C$2)/Indeks!$H71*100</f>
        <v>7.0713563002931426E-2</v>
      </c>
      <c r="D71" s="23">
        <f>(Indeks!D71/Indeks!D$68*Indeks!D$2)/Indeks!$H71*100</f>
        <v>1.6694057161275193E-2</v>
      </c>
      <c r="E71" s="23">
        <f>(Indeks!E71/Indeks!E$68*Indeks!E$2)/Indeks!$H71*100</f>
        <v>7.1104084513715943E-2</v>
      </c>
      <c r="F71" s="23">
        <f>(Indeks!F71/Indeks!F$68*Indeks!F$2)/Indeks!$H71*100</f>
        <v>0.14595921929030956</v>
      </c>
      <c r="G71" s="23">
        <f>(Indeks!G71/Indeks!G$68*Indeks!G$2)/Indeks!$H71*100</f>
        <v>1.1492376878987886E-2</v>
      </c>
      <c r="H71" s="23">
        <f t="shared" si="1"/>
        <v>1</v>
      </c>
    </row>
    <row r="72" spans="1:8" x14ac:dyDescent="0.2">
      <c r="A72" s="57">
        <f>Tabel6[[#This Row],[Måned]]</f>
        <v>45901</v>
      </c>
      <c r="B72" s="23">
        <f>(Indeks!B72/Indeks!B$68*Indeks!B$2)/Indeks!$H72*100</f>
        <v>0.679980880775096</v>
      </c>
      <c r="C72" s="23">
        <f>(Indeks!C72/Indeks!C$68*Indeks!C$2)/Indeks!$H72*100</f>
        <v>7.2447172906326768E-2</v>
      </c>
      <c r="D72" s="23">
        <f>(Indeks!D72/Indeks!D$68*Indeks!D$2)/Indeks!$H72*100</f>
        <v>1.8912662005788641E-2</v>
      </c>
      <c r="E72" s="23">
        <f>(Indeks!E72/Indeks!E$68*Indeks!E$2)/Indeks!$H72*100</f>
        <v>7.1736579786560575E-2</v>
      </c>
      <c r="F72" s="23">
        <f>(Indeks!F72/Indeks!F$68*Indeks!F$2)/Indeks!$H72*100</f>
        <v>0.14560111286747277</v>
      </c>
      <c r="G72" s="23">
        <f>(Indeks!G72/Indeks!G$68*Indeks!G$2)/Indeks!$H72*100</f>
        <v>1.1321591658755237E-2</v>
      </c>
      <c r="H72" s="23">
        <f t="shared" si="1"/>
        <v>1</v>
      </c>
    </row>
    <row r="73" spans="1:8" x14ac:dyDescent="0.2">
      <c r="A73" s="57">
        <f>Tabel6[[#This Row],[Måned]]</f>
        <v>45931</v>
      </c>
      <c r="B73" s="23">
        <f>(Indeks!B73/Indeks!B$68*Indeks!B$2)/Indeks!$H73*100</f>
        <v>0.68820519845165384</v>
      </c>
      <c r="C73" s="23">
        <f>(Indeks!C73/Indeks!C$68*Indeks!C$2)/Indeks!$H73*100</f>
        <v>7.0146774637494136E-2</v>
      </c>
      <c r="D73" s="23">
        <f>(Indeks!D73/Indeks!D$68*Indeks!D$2)/Indeks!$H73*100</f>
        <v>1.7522225336964903E-2</v>
      </c>
      <c r="E73" s="23">
        <f>(Indeks!E73/Indeks!E$68*Indeks!E$2)/Indeks!$H73*100</f>
        <v>7.056567688036687E-2</v>
      </c>
      <c r="F73" s="23">
        <f>(Indeks!F73/Indeks!F$68*Indeks!F$2)/Indeks!$H73*100</f>
        <v>0.14228236377225159</v>
      </c>
      <c r="G73" s="23">
        <f>(Indeks!G73/Indeks!G$68*Indeks!G$2)/Indeks!$H73*100</f>
        <v>1.12777609212688E-2</v>
      </c>
      <c r="H73" s="23">
        <f t="shared" si="1"/>
        <v>1</v>
      </c>
    </row>
    <row r="74" spans="1:8" x14ac:dyDescent="0.2">
      <c r="A74" s="57">
        <f>Tabel6[[#This Row],[Måned]]</f>
        <v>45962</v>
      </c>
      <c r="B74" s="23">
        <f>(Indeks!B74/Indeks!B$68*Indeks!B$2)/Indeks!$H74*100</f>
        <v>0.68886965978531278</v>
      </c>
      <c r="C74" s="23">
        <f>(Indeks!C74/Indeks!C$68*Indeks!C$2)/Indeks!$H74*100</f>
        <v>7.0313744379681728E-2</v>
      </c>
      <c r="D74" s="23">
        <f>(Indeks!D74/Indeks!D$68*Indeks!D$2)/Indeks!$H74*100</f>
        <v>1.6447377453204886E-2</v>
      </c>
      <c r="E74" s="23">
        <f>(Indeks!E74/Indeks!E$68*Indeks!E$2)/Indeks!$H74*100</f>
        <v>7.0575768677406669E-2</v>
      </c>
      <c r="F74" s="23">
        <f>(Indeks!F74/Indeks!F$68*Indeks!F$2)/Indeks!$H74*100</f>
        <v>0.14241973723208734</v>
      </c>
      <c r="G74" s="23">
        <f>(Indeks!G74/Indeks!G$68*Indeks!G$2)/Indeks!$H74*100</f>
        <v>1.1373712472306641E-2</v>
      </c>
      <c r="H74" s="23">
        <f t="shared" ref="H74" si="2">SUM(B74:G74)</f>
        <v>1</v>
      </c>
    </row>
    <row r="75" spans="1:8" x14ac:dyDescent="0.2">
      <c r="A75" s="57">
        <f>Tabel6[[#This Row],[Måned]]</f>
        <v>45992</v>
      </c>
      <c r="B75" s="23">
        <f>(Indeks!B75/Indeks!B$68*Indeks!B$2)/Indeks!$H75*100</f>
        <v>0.68452669106648856</v>
      </c>
      <c r="C75" s="23">
        <f>(Indeks!C75/Indeks!C$68*Indeks!C$2)/Indeks!$H75*100</f>
        <v>6.9673217535015361E-2</v>
      </c>
      <c r="D75" s="23">
        <f>(Indeks!D75/Indeks!D$68*Indeks!D$2)/Indeks!$H75*100</f>
        <v>2.0669126027055975E-2</v>
      </c>
      <c r="E75" s="23">
        <f>(Indeks!E75/Indeks!E$68*Indeks!E$2)/Indeks!$H75*100</f>
        <v>7.0419191651731231E-2</v>
      </c>
      <c r="F75" s="23">
        <f>(Indeks!F75/Indeks!F$68*Indeks!F$2)/Indeks!$H75*100</f>
        <v>0.14339548850848408</v>
      </c>
      <c r="G75" s="23">
        <f>(Indeks!G75/Indeks!G$68*Indeks!G$2)/Indeks!$H75*100</f>
        <v>1.1316285211224962E-2</v>
      </c>
      <c r="H75" s="23">
        <f t="shared" ref="H75" si="3">SUM(B75:G75)</f>
        <v>1</v>
      </c>
    </row>
  </sheetData>
  <phoneticPr fontId="4" type="noConversion"/>
  <pageMargins left="0.74803149606299213" right="0.74803149606299213" top="0.78740157480314965" bottom="0.39370078740157483" header="0" footer="0"/>
  <pageSetup paperSize="9" scale="80" fitToHeight="0" orientation="portrait" r:id="rId1"/>
  <headerFooter alignWithMargins="0">
    <oddHeader>&amp;L&amp;G&amp;R&amp;14
&amp;"Arial,Fed"&amp;F</oddHeader>
    <oddFooter>&amp;L&amp;D&amp;RKontaktinformation: FynBus (HNB/JNB)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08D0-16C7-4600-8C90-32245CE1908C}">
  <sheetPr codeName="Ark4">
    <pageSetUpPr fitToPage="1"/>
  </sheetPr>
  <dimension ref="A1:I74"/>
  <sheetViews>
    <sheetView view="pageBreakPreview" topLeftCell="A44" zoomScale="98" zoomScaleNormal="100" zoomScaleSheetLayoutView="98" workbookViewId="0">
      <selection activeCell="K56" sqref="K56"/>
    </sheetView>
  </sheetViews>
  <sheetFormatPr defaultRowHeight="12.75" x14ac:dyDescent="0.2"/>
  <cols>
    <col min="1" max="1" width="7.140625" customWidth="1"/>
    <col min="2" max="2" width="9.5703125" customWidth="1"/>
    <col min="3" max="3" width="8.5703125" customWidth="1"/>
    <col min="4" max="4" width="10.42578125" customWidth="1"/>
    <col min="5" max="6" width="10.140625" customWidth="1"/>
    <col min="7" max="7" width="11.140625" customWidth="1"/>
    <col min="8" max="8" width="9.5703125" customWidth="1"/>
    <col min="9" max="9" width="10.42578125" style="19" customWidth="1"/>
  </cols>
  <sheetData>
    <row r="1" spans="1:9" ht="18" hidden="1" customHeight="1" x14ac:dyDescent="0.3">
      <c r="A1" s="16" t="s">
        <v>34</v>
      </c>
      <c r="C1" s="2"/>
      <c r="H1" s="26" t="s">
        <v>30</v>
      </c>
    </row>
    <row r="2" spans="1:9" ht="15" customHeight="1" thickBot="1" x14ac:dyDescent="0.3">
      <c r="A2" s="15" t="s">
        <v>1</v>
      </c>
      <c r="B2" s="15" t="s">
        <v>2</v>
      </c>
      <c r="C2" s="15" t="s">
        <v>0</v>
      </c>
      <c r="D2" s="15" t="s">
        <v>19</v>
      </c>
      <c r="E2" s="15" t="s">
        <v>32</v>
      </c>
      <c r="F2" s="15" t="s">
        <v>35</v>
      </c>
      <c r="G2" s="15" t="s">
        <v>33</v>
      </c>
      <c r="H2" s="15" t="s">
        <v>66</v>
      </c>
      <c r="I2" s="14"/>
    </row>
    <row r="3" spans="1:9" x14ac:dyDescent="0.2">
      <c r="A3" s="2">
        <v>2020</v>
      </c>
      <c r="B3" t="s">
        <v>8</v>
      </c>
      <c r="C3" s="30">
        <f>Indeks!H4</f>
        <v>81.968089509171691</v>
      </c>
      <c r="D3" s="34"/>
      <c r="E3" s="34"/>
      <c r="F3" s="34"/>
      <c r="G3" s="34"/>
      <c r="H3" s="30"/>
    </row>
    <row r="4" spans="1:9" x14ac:dyDescent="0.2">
      <c r="A4" s="6">
        <f>A3</f>
        <v>2020</v>
      </c>
      <c r="B4" t="s">
        <v>9</v>
      </c>
      <c r="C4" s="21">
        <f>Indeks!H5</f>
        <v>82.079704854646934</v>
      </c>
      <c r="D4" s="31">
        <f t="shared" ref="D4:D14" si="0">(C4-C3)/C3</f>
        <v>1.3616926555639012E-3</v>
      </c>
      <c r="E4" s="31"/>
      <c r="F4" s="31"/>
      <c r="G4" s="31"/>
      <c r="H4" s="21"/>
    </row>
    <row r="5" spans="1:9" x14ac:dyDescent="0.2">
      <c r="A5" s="8">
        <f t="shared" ref="A5:A14" si="1">A4</f>
        <v>2020</v>
      </c>
      <c r="B5" s="9" t="s">
        <v>10</v>
      </c>
      <c r="C5" s="29">
        <f>Indeks!H6</f>
        <v>82.293687879102009</v>
      </c>
      <c r="D5" s="25">
        <f t="shared" si="0"/>
        <v>2.6070150329367378E-3</v>
      </c>
      <c r="E5" s="25"/>
      <c r="F5" s="25"/>
      <c r="G5" s="25"/>
      <c r="H5" s="29"/>
    </row>
    <row r="6" spans="1:9" x14ac:dyDescent="0.2">
      <c r="A6" s="6">
        <f t="shared" si="1"/>
        <v>2020</v>
      </c>
      <c r="B6" t="s">
        <v>11</v>
      </c>
      <c r="C6" s="21">
        <f>Indeks!H7</f>
        <v>82.49382450862359</v>
      </c>
      <c r="D6" s="31">
        <f t="shared" si="0"/>
        <v>2.4319803216937101E-3</v>
      </c>
      <c r="E6" s="31"/>
      <c r="F6" s="31"/>
      <c r="G6" s="31"/>
      <c r="H6" s="21"/>
    </row>
    <row r="7" spans="1:9" x14ac:dyDescent="0.2">
      <c r="A7" s="6">
        <f t="shared" si="1"/>
        <v>2020</v>
      </c>
      <c r="B7" t="s">
        <v>12</v>
      </c>
      <c r="C7" s="21">
        <f>Indeks!H8</f>
        <v>82.15484171730489</v>
      </c>
      <c r="D7" s="31">
        <f t="shared" si="0"/>
        <v>-4.1091899101279167E-3</v>
      </c>
      <c r="E7" s="31"/>
      <c r="F7" s="31"/>
      <c r="G7" s="31"/>
      <c r="H7" s="21"/>
    </row>
    <row r="8" spans="1:9" x14ac:dyDescent="0.2">
      <c r="A8" s="8">
        <f t="shared" si="1"/>
        <v>2020</v>
      </c>
      <c r="B8" s="9" t="s">
        <v>13</v>
      </c>
      <c r="C8" s="29">
        <f>Indeks!H9</f>
        <v>81.807529048981522</v>
      </c>
      <c r="D8" s="25">
        <f t="shared" si="0"/>
        <v>-4.2275374288769599E-3</v>
      </c>
      <c r="E8" s="25">
        <f>(SUM(C6:C8)-SUM(C3:C5))/SUM(C3:C5)</f>
        <v>4.6566672792939997E-4</v>
      </c>
      <c r="F8" s="25"/>
      <c r="G8" s="25"/>
      <c r="H8" s="29"/>
    </row>
    <row r="9" spans="1:9" x14ac:dyDescent="0.2">
      <c r="A9" s="10">
        <f t="shared" si="1"/>
        <v>2020</v>
      </c>
      <c r="B9" s="12" t="s">
        <v>29</v>
      </c>
      <c r="C9" s="13">
        <f>Indeks!H10</f>
        <v>81.591583810230077</v>
      </c>
      <c r="D9" s="32">
        <f t="shared" si="0"/>
        <v>-2.6396743828083309E-3</v>
      </c>
      <c r="E9" s="32"/>
      <c r="F9" s="32"/>
      <c r="G9" s="32"/>
      <c r="H9" s="13"/>
    </row>
    <row r="10" spans="1:9" x14ac:dyDescent="0.2">
      <c r="A10" s="6">
        <f t="shared" si="1"/>
        <v>2020</v>
      </c>
      <c r="B10" t="s">
        <v>14</v>
      </c>
      <c r="C10" s="21">
        <f>Indeks!H11</f>
        <v>81.82012583257189</v>
      </c>
      <c r="D10" s="31">
        <f t="shared" si="0"/>
        <v>2.8010489767347538E-3</v>
      </c>
      <c r="E10" s="31"/>
      <c r="F10" s="31"/>
      <c r="G10" s="31"/>
      <c r="H10" s="21"/>
    </row>
    <row r="11" spans="1:9" x14ac:dyDescent="0.2">
      <c r="A11" s="8">
        <f t="shared" si="1"/>
        <v>2020</v>
      </c>
      <c r="B11" s="9" t="s">
        <v>15</v>
      </c>
      <c r="C11" s="29">
        <f>Indeks!H12</f>
        <v>82.06504176260475</v>
      </c>
      <c r="D11" s="25">
        <f t="shared" si="0"/>
        <v>2.9933458002011693E-3</v>
      </c>
      <c r="E11" s="25">
        <f>(SUM(C9:C11)-SUM(C6:C8))/SUM(C6:C8)</f>
        <v>-3.9741093479543615E-3</v>
      </c>
      <c r="F11" s="25"/>
      <c r="G11" s="25"/>
      <c r="H11" s="29"/>
    </row>
    <row r="12" spans="1:9" x14ac:dyDescent="0.2">
      <c r="A12" s="10">
        <f t="shared" si="1"/>
        <v>2020</v>
      </c>
      <c r="B12" s="11" t="s">
        <v>16</v>
      </c>
      <c r="C12" s="13">
        <f>Indeks!H13</f>
        <v>82.833779770074472</v>
      </c>
      <c r="D12" s="32">
        <f t="shared" si="0"/>
        <v>9.3674235820595027E-3</v>
      </c>
      <c r="E12" s="32"/>
      <c r="F12" s="32"/>
      <c r="G12" s="32"/>
      <c r="H12" s="13"/>
    </row>
    <row r="13" spans="1:9" x14ac:dyDescent="0.2">
      <c r="A13" s="6">
        <f t="shared" si="1"/>
        <v>2020</v>
      </c>
      <c r="B13" t="s">
        <v>17</v>
      </c>
      <c r="C13" s="21">
        <f>Indeks!H14</f>
        <v>82.682560383839743</v>
      </c>
      <c r="D13" s="31">
        <f t="shared" si="0"/>
        <v>-1.8255763126405128E-3</v>
      </c>
      <c r="E13" s="31"/>
      <c r="F13" s="31"/>
      <c r="G13" s="31"/>
      <c r="H13" s="21"/>
    </row>
    <row r="14" spans="1:9" ht="13.5" thickBot="1" x14ac:dyDescent="0.25">
      <c r="A14" s="17">
        <f t="shared" si="1"/>
        <v>2020</v>
      </c>
      <c r="B14" s="18" t="s">
        <v>18</v>
      </c>
      <c r="C14" s="27">
        <f>Indeks!H15</f>
        <v>82.711374366623218</v>
      </c>
      <c r="D14" s="28">
        <f t="shared" si="0"/>
        <v>3.4848924186323506E-4</v>
      </c>
      <c r="E14" s="28">
        <f>(SUM(C12:C14)-SUM(C9:C11))/SUM(C9:C11)</f>
        <v>1.1206613658445665E-2</v>
      </c>
      <c r="F14" s="28">
        <f>(SUM(C9:C14)-SUM(C3:C8))/SUM(C3:C8)</f>
        <v>1.8400825520949434E-3</v>
      </c>
      <c r="G14" s="28"/>
      <c r="H14" s="27">
        <f>(C3+C4+C5+C6+C7+C8+C9+C10+C11+C12+C13+C14)/12</f>
        <v>82.208511953647886</v>
      </c>
    </row>
    <row r="15" spans="1:9" x14ac:dyDescent="0.2">
      <c r="A15" s="2">
        <v>2021</v>
      </c>
      <c r="B15" t="s">
        <v>8</v>
      </c>
      <c r="C15" s="30">
        <f>Indeks!H16</f>
        <v>82.585507003409106</v>
      </c>
      <c r="D15" s="34">
        <f t="shared" ref="D15:D26" si="2">(C15-C14)/C14</f>
        <v>-1.5217660712080268E-3</v>
      </c>
      <c r="E15" s="34"/>
      <c r="F15" s="34"/>
      <c r="G15" s="34"/>
      <c r="H15" s="30"/>
    </row>
    <row r="16" spans="1:9" x14ac:dyDescent="0.2">
      <c r="A16" s="6">
        <f>A15</f>
        <v>2021</v>
      </c>
      <c r="B16" t="s">
        <v>9</v>
      </c>
      <c r="C16" s="21">
        <f>Indeks!H17</f>
        <v>82.853946228120989</v>
      </c>
      <c r="D16" s="31">
        <f t="shared" si="2"/>
        <v>3.2504398707729983E-3</v>
      </c>
      <c r="E16" s="31"/>
      <c r="F16" s="31"/>
      <c r="G16" s="31"/>
      <c r="H16" s="21"/>
    </row>
    <row r="17" spans="1:8" x14ac:dyDescent="0.2">
      <c r="A17" s="8">
        <f t="shared" ref="A17:A26" si="3">A16</f>
        <v>2021</v>
      </c>
      <c r="B17" s="9" t="s">
        <v>10</v>
      </c>
      <c r="C17" s="29">
        <f>Indeks!H18</f>
        <v>83.083119857194632</v>
      </c>
      <c r="D17" s="25">
        <f t="shared" si="2"/>
        <v>2.7659953388660665E-3</v>
      </c>
      <c r="E17" s="25">
        <f>(SUM(C15:C17)-SUM(C12:C14))/SUM(C12:C14)</f>
        <v>1.1878551464602825E-3</v>
      </c>
      <c r="F17" s="25"/>
      <c r="G17" s="25"/>
      <c r="H17" s="29"/>
    </row>
    <row r="18" spans="1:8" x14ac:dyDescent="0.2">
      <c r="A18" s="6">
        <f t="shared" si="3"/>
        <v>2021</v>
      </c>
      <c r="B18" t="s">
        <v>11</v>
      </c>
      <c r="C18" s="21">
        <f>Indeks!H19</f>
        <v>83.999656985005956</v>
      </c>
      <c r="D18" s="31">
        <f t="shared" si="2"/>
        <v>1.1031568498952512E-2</v>
      </c>
      <c r="E18" s="31"/>
      <c r="F18" s="31"/>
      <c r="G18" s="31"/>
      <c r="H18" s="21"/>
    </row>
    <row r="19" spans="1:8" x14ac:dyDescent="0.2">
      <c r="A19" s="6">
        <f t="shared" si="3"/>
        <v>2021</v>
      </c>
      <c r="B19" t="s">
        <v>12</v>
      </c>
      <c r="C19" s="21">
        <f>Indeks!H20</f>
        <v>84.242764678023434</v>
      </c>
      <c r="D19" s="31">
        <f t="shared" si="2"/>
        <v>2.8941510208889696E-3</v>
      </c>
      <c r="E19" s="31"/>
      <c r="F19" s="31"/>
      <c r="G19" s="31"/>
      <c r="H19" s="21"/>
    </row>
    <row r="20" spans="1:8" x14ac:dyDescent="0.2">
      <c r="A20" s="8">
        <f t="shared" si="3"/>
        <v>2021</v>
      </c>
      <c r="B20" s="9" t="s">
        <v>13</v>
      </c>
      <c r="C20" s="29">
        <f>Indeks!H21</f>
        <v>84.209308626792478</v>
      </c>
      <c r="D20" s="25">
        <f t="shared" si="2"/>
        <v>-3.9713857158921401E-4</v>
      </c>
      <c r="E20" s="25">
        <f>(SUM(C18:C20)-SUM(C15:C17))/SUM(C15:C17)</f>
        <v>1.5810061646570995E-2</v>
      </c>
      <c r="F20" s="25">
        <f>(SUM(C15:C20)-SUM(C9:C14))/SUM(C9:C14)</f>
        <v>1.4725079383205124E-2</v>
      </c>
      <c r="G20" s="25"/>
      <c r="H20" s="29"/>
    </row>
    <row r="21" spans="1:8" x14ac:dyDescent="0.2">
      <c r="A21" s="10">
        <f t="shared" si="3"/>
        <v>2021</v>
      </c>
      <c r="B21" s="12" t="s">
        <v>29</v>
      </c>
      <c r="C21" s="13">
        <f>Indeks!H22</f>
        <v>84.48906629928625</v>
      </c>
      <c r="D21" s="32">
        <f t="shared" si="2"/>
        <v>3.3221703996363593E-3</v>
      </c>
      <c r="E21" s="32"/>
      <c r="F21" s="32"/>
      <c r="G21" s="32"/>
      <c r="H21" s="13"/>
    </row>
    <row r="22" spans="1:8" x14ac:dyDescent="0.2">
      <c r="A22" s="6">
        <f t="shared" si="3"/>
        <v>2021</v>
      </c>
      <c r="B22" t="s">
        <v>14</v>
      </c>
      <c r="C22" s="21">
        <f>Indeks!H23</f>
        <v>84.679181434156447</v>
      </c>
      <c r="D22" s="31">
        <f t="shared" si="2"/>
        <v>2.2501744095117706E-3</v>
      </c>
      <c r="E22" s="31"/>
      <c r="F22" s="31"/>
      <c r="G22" s="31"/>
      <c r="H22" s="21"/>
    </row>
    <row r="23" spans="1:8" x14ac:dyDescent="0.2">
      <c r="A23" s="8">
        <f t="shared" si="3"/>
        <v>2021</v>
      </c>
      <c r="B23" s="9" t="s">
        <v>15</v>
      </c>
      <c r="C23" s="29">
        <f>Indeks!H24</f>
        <v>0</v>
      </c>
      <c r="D23" s="25">
        <f t="shared" si="2"/>
        <v>-1</v>
      </c>
      <c r="E23" s="25"/>
      <c r="F23" s="25"/>
      <c r="G23" s="25"/>
      <c r="H23" s="29"/>
    </row>
    <row r="24" spans="1:8" x14ac:dyDescent="0.2">
      <c r="A24" s="10">
        <f t="shared" si="3"/>
        <v>2021</v>
      </c>
      <c r="B24" s="11" t="s">
        <v>16</v>
      </c>
      <c r="C24" s="13">
        <f>Indeks!H25</f>
        <v>0</v>
      </c>
      <c r="D24" s="32" t="e">
        <f t="shared" si="2"/>
        <v>#DIV/0!</v>
      </c>
      <c r="E24" s="32"/>
      <c r="F24" s="32"/>
      <c r="G24" s="32"/>
      <c r="H24" s="13"/>
    </row>
    <row r="25" spans="1:8" x14ac:dyDescent="0.2">
      <c r="A25" s="6">
        <f t="shared" si="3"/>
        <v>2021</v>
      </c>
      <c r="B25" t="s">
        <v>17</v>
      </c>
      <c r="C25" s="21">
        <f>Indeks!H26</f>
        <v>86.725894372680827</v>
      </c>
      <c r="D25" s="31" t="e">
        <f t="shared" si="2"/>
        <v>#DIV/0!</v>
      </c>
      <c r="E25" s="31"/>
      <c r="F25" s="31"/>
      <c r="G25" s="31"/>
      <c r="H25" s="21"/>
    </row>
    <row r="26" spans="1:8" ht="13.5" thickBot="1" x14ac:dyDescent="0.25">
      <c r="A26" s="17">
        <f t="shared" si="3"/>
        <v>2021</v>
      </c>
      <c r="B26" s="18" t="s">
        <v>18</v>
      </c>
      <c r="C26" s="27">
        <f>Indeks!H27</f>
        <v>87.692139585724561</v>
      </c>
      <c r="D26" s="28">
        <f t="shared" si="2"/>
        <v>1.1141369253473013E-2</v>
      </c>
      <c r="E26" s="28"/>
      <c r="F26" s="28"/>
      <c r="G26" s="28"/>
      <c r="H26" s="27"/>
    </row>
    <row r="27" spans="1:8" x14ac:dyDescent="0.2">
      <c r="A27" s="2">
        <v>2022</v>
      </c>
      <c r="B27" t="s">
        <v>8</v>
      </c>
      <c r="C27" s="30">
        <f>Indeks!H28</f>
        <v>87.096387047604964</v>
      </c>
      <c r="D27" s="34">
        <f t="shared" ref="D27:D38" si="4">(C27-C26)/C26</f>
        <v>-6.7936823178685515E-3</v>
      </c>
      <c r="E27" s="34"/>
      <c r="F27" s="34"/>
      <c r="G27" s="34"/>
      <c r="H27" s="30"/>
    </row>
    <row r="28" spans="1:8" x14ac:dyDescent="0.2">
      <c r="A28" s="6">
        <f>A27</f>
        <v>2022</v>
      </c>
      <c r="B28" t="s">
        <v>9</v>
      </c>
      <c r="C28" s="21">
        <f>Indeks!H29</f>
        <v>86.976597597754619</v>
      </c>
      <c r="D28" s="31">
        <f t="shared" si="4"/>
        <v>-1.3753664636498662E-3</v>
      </c>
      <c r="E28" s="31"/>
      <c r="F28" s="31"/>
      <c r="G28" s="31"/>
      <c r="H28" s="21"/>
    </row>
    <row r="29" spans="1:8" x14ac:dyDescent="0.2">
      <c r="A29" s="8">
        <f t="shared" ref="A29:A38" si="5">A28</f>
        <v>2022</v>
      </c>
      <c r="B29" s="9" t="s">
        <v>10</v>
      </c>
      <c r="C29" s="29">
        <f>Indeks!H30</f>
        <v>88.341852567396757</v>
      </c>
      <c r="D29" s="25">
        <f t="shared" si="4"/>
        <v>1.5696808191510387E-2</v>
      </c>
      <c r="E29" s="25"/>
      <c r="F29" s="25"/>
      <c r="G29" s="25"/>
      <c r="H29" s="29"/>
    </row>
    <row r="30" spans="1:8" x14ac:dyDescent="0.2">
      <c r="A30" s="10">
        <f t="shared" si="5"/>
        <v>2022</v>
      </c>
      <c r="B30" s="11" t="s">
        <v>11</v>
      </c>
      <c r="C30" s="13">
        <f>Indeks!H31</f>
        <v>0</v>
      </c>
      <c r="D30" s="32">
        <f t="shared" si="4"/>
        <v>-1</v>
      </c>
      <c r="E30" s="32"/>
      <c r="F30" s="32"/>
      <c r="G30" s="32"/>
      <c r="H30" s="13"/>
    </row>
    <row r="31" spans="1:8" x14ac:dyDescent="0.2">
      <c r="A31" s="6">
        <f t="shared" si="5"/>
        <v>2022</v>
      </c>
      <c r="B31" t="s">
        <v>12</v>
      </c>
      <c r="C31" s="21">
        <f>Indeks!H32</f>
        <v>90.048273122144479</v>
      </c>
      <c r="D31" s="31" t="e">
        <f t="shared" si="4"/>
        <v>#DIV/0!</v>
      </c>
      <c r="E31" s="31"/>
      <c r="F31" s="31"/>
      <c r="G31" s="31"/>
      <c r="H31" s="21"/>
    </row>
    <row r="32" spans="1:8" ht="13.5" thickBot="1" x14ac:dyDescent="0.25">
      <c r="A32" s="17">
        <f t="shared" si="5"/>
        <v>2022</v>
      </c>
      <c r="B32" s="18" t="s">
        <v>13</v>
      </c>
      <c r="C32" s="27">
        <f>Indeks!H33</f>
        <v>91.02916342044459</v>
      </c>
      <c r="D32" s="28">
        <f t="shared" si="4"/>
        <v>1.0892938468343509E-2</v>
      </c>
      <c r="E32" s="28"/>
      <c r="F32" s="28"/>
      <c r="G32" s="28"/>
      <c r="H32" s="27"/>
    </row>
    <row r="33" spans="1:8" x14ac:dyDescent="0.2">
      <c r="A33" s="10">
        <f t="shared" si="5"/>
        <v>2022</v>
      </c>
      <c r="B33" s="12" t="s">
        <v>29</v>
      </c>
      <c r="C33" s="13">
        <f>Indeks!H34</f>
        <v>91.667092335689418</v>
      </c>
      <c r="D33" s="32">
        <f t="shared" si="4"/>
        <v>7.0079619681702255E-3</v>
      </c>
      <c r="E33" s="32"/>
      <c r="F33" s="32"/>
      <c r="G33" s="32"/>
      <c r="H33" s="13"/>
    </row>
    <row r="34" spans="1:8" x14ac:dyDescent="0.2">
      <c r="A34" s="6">
        <f t="shared" si="5"/>
        <v>2022</v>
      </c>
      <c r="B34" t="s">
        <v>14</v>
      </c>
      <c r="C34" s="21">
        <f>Indeks!H35</f>
        <v>92.765146073430287</v>
      </c>
      <c r="D34" s="31">
        <f>(C34-C33)/C33</f>
        <v>1.1978712422989729E-2</v>
      </c>
      <c r="E34" s="31"/>
      <c r="F34" s="31"/>
      <c r="G34" s="31"/>
      <c r="H34" s="21"/>
    </row>
    <row r="35" spans="1:8" x14ac:dyDescent="0.2">
      <c r="A35" s="8">
        <f t="shared" si="5"/>
        <v>2022</v>
      </c>
      <c r="B35" s="9" t="s">
        <v>15</v>
      </c>
      <c r="C35" s="29">
        <f>Indeks!H36</f>
        <v>93.300867799539731</v>
      </c>
      <c r="D35" s="25">
        <f t="shared" si="4"/>
        <v>5.7750324209631604E-3</v>
      </c>
      <c r="E35" s="25"/>
      <c r="F35" s="25"/>
      <c r="G35" s="25"/>
      <c r="H35" s="29"/>
    </row>
    <row r="36" spans="1:8" x14ac:dyDescent="0.2">
      <c r="A36" s="10">
        <f t="shared" si="5"/>
        <v>2022</v>
      </c>
      <c r="B36" s="11" t="s">
        <v>16</v>
      </c>
      <c r="C36" s="13">
        <f>Indeks!H37</f>
        <v>94.408027200701838</v>
      </c>
      <c r="D36" s="32">
        <f t="shared" si="4"/>
        <v>1.1866549875408224E-2</v>
      </c>
      <c r="E36" s="32"/>
      <c r="F36" s="32"/>
      <c r="G36" s="32"/>
      <c r="H36" s="13"/>
    </row>
    <row r="37" spans="1:8" x14ac:dyDescent="0.2">
      <c r="A37" s="6">
        <f t="shared" si="5"/>
        <v>2022</v>
      </c>
      <c r="B37" t="s">
        <v>17</v>
      </c>
      <c r="C37" s="21">
        <f>Indeks!H38</f>
        <v>96.157503805408098</v>
      </c>
      <c r="D37" s="31">
        <f t="shared" si="4"/>
        <v>1.8531015386933688E-2</v>
      </c>
      <c r="E37" s="31"/>
      <c r="F37" s="31"/>
      <c r="G37" s="31"/>
      <c r="H37" s="21"/>
    </row>
    <row r="38" spans="1:8" ht="13.5" thickBot="1" x14ac:dyDescent="0.25">
      <c r="A38" s="17">
        <f t="shared" si="5"/>
        <v>2022</v>
      </c>
      <c r="B38" s="18" t="s">
        <v>18</v>
      </c>
      <c r="C38" s="27">
        <f>Indeks!H39</f>
        <v>97.75346747437375</v>
      </c>
      <c r="D38" s="28">
        <f t="shared" si="4"/>
        <v>1.6597390799530008E-2</v>
      </c>
      <c r="E38" s="28"/>
      <c r="F38" s="28"/>
      <c r="G38" s="28"/>
      <c r="H38" s="27"/>
    </row>
    <row r="39" spans="1:8" x14ac:dyDescent="0.2">
      <c r="A39" s="2">
        <v>2023</v>
      </c>
      <c r="B39" t="s">
        <v>8</v>
      </c>
      <c r="C39" s="30">
        <f>Indeks!H40</f>
        <v>96.129321927301575</v>
      </c>
      <c r="D39" s="34">
        <f t="shared" ref="D39:D50" si="6">(C39-C38)/C38</f>
        <v>-1.6614710342607E-2</v>
      </c>
      <c r="E39" s="34"/>
      <c r="F39" s="34"/>
      <c r="G39" s="34"/>
      <c r="H39" s="30"/>
    </row>
    <row r="40" spans="1:8" x14ac:dyDescent="0.2">
      <c r="A40" s="6">
        <f>A39</f>
        <v>2023</v>
      </c>
      <c r="B40" t="s">
        <v>9</v>
      </c>
      <c r="C40" s="21">
        <f>Indeks!H41</f>
        <v>94.934667472984998</v>
      </c>
      <c r="D40" s="31">
        <f t="shared" si="6"/>
        <v>-1.2427576002460959E-2</v>
      </c>
      <c r="E40" s="31"/>
      <c r="F40" s="31"/>
      <c r="G40" s="31"/>
      <c r="H40" s="21"/>
    </row>
    <row r="41" spans="1:8" x14ac:dyDescent="0.2">
      <c r="A41" s="53">
        <f t="shared" ref="A41:A50" si="7">A40</f>
        <v>2023</v>
      </c>
      <c r="B41" s="9" t="s">
        <v>10</v>
      </c>
      <c r="C41" s="29">
        <f>Indeks!H42</f>
        <v>96.018637540143217</v>
      </c>
      <c r="D41" s="25">
        <f t="shared" si="6"/>
        <v>1.1418063558991012E-2</v>
      </c>
      <c r="E41" s="25">
        <f>(SUM(C39:C41)-SUM(C36:C38))/SUM(C36:C38)</f>
        <v>-4.2882069741150648E-3</v>
      </c>
      <c r="F41" s="25"/>
      <c r="G41" s="25"/>
      <c r="H41" s="29"/>
    </row>
    <row r="42" spans="1:8" x14ac:dyDescent="0.2">
      <c r="A42" s="10">
        <f t="shared" si="7"/>
        <v>2023</v>
      </c>
      <c r="B42" s="11" t="s">
        <v>11</v>
      </c>
      <c r="C42" s="13">
        <f>Indeks!H43</f>
        <v>96.587919901880582</v>
      </c>
      <c r="D42" s="32">
        <f t="shared" si="6"/>
        <v>5.9288735637324655E-3</v>
      </c>
      <c r="E42" s="32"/>
      <c r="F42" s="32"/>
      <c r="G42" s="32"/>
      <c r="H42" s="13"/>
    </row>
    <row r="43" spans="1:8" x14ac:dyDescent="0.2">
      <c r="A43" s="52">
        <f t="shared" si="7"/>
        <v>2023</v>
      </c>
      <c r="B43" t="s">
        <v>12</v>
      </c>
      <c r="C43" s="21">
        <f>Indeks!H44</f>
        <v>96.509419704808323</v>
      </c>
      <c r="D43" s="31">
        <f t="shared" si="6"/>
        <v>-8.1273307419813846E-4</v>
      </c>
      <c r="E43" s="31"/>
      <c r="F43" s="31"/>
      <c r="G43" s="31"/>
      <c r="H43" s="21"/>
    </row>
    <row r="44" spans="1:8" ht="13.5" thickBot="1" x14ac:dyDescent="0.25">
      <c r="A44" s="17">
        <f t="shared" si="7"/>
        <v>2023</v>
      </c>
      <c r="B44" s="18" t="s">
        <v>13</v>
      </c>
      <c r="C44" s="27">
        <f>Indeks!H45</f>
        <v>96.136289472951574</v>
      </c>
      <c r="D44" s="28">
        <f t="shared" si="6"/>
        <v>-3.866257128040305E-3</v>
      </c>
      <c r="E44" s="28">
        <f>(SUM(C42:C44)-SUM(C39:C41))/SUM(C39:C41)</f>
        <v>7.4926238558385913E-3</v>
      </c>
      <c r="F44" s="28">
        <f>(SUM(C39:C44)-SUM(C33:C38))/SUM(C33:C38)</f>
        <v>1.8132873715863952E-2</v>
      </c>
      <c r="G44" s="28"/>
      <c r="H44" s="27"/>
    </row>
    <row r="45" spans="1:8" x14ac:dyDescent="0.2">
      <c r="A45" s="54">
        <f t="shared" si="7"/>
        <v>2023</v>
      </c>
      <c r="B45" s="12" t="s">
        <v>29</v>
      </c>
      <c r="C45" s="13">
        <f>Indeks!H46</f>
        <v>94.593639241120485</v>
      </c>
      <c r="D45" s="32">
        <f t="shared" si="6"/>
        <v>-1.6046492331754928E-2</v>
      </c>
      <c r="E45" s="32"/>
      <c r="F45" s="32"/>
      <c r="G45" s="32"/>
      <c r="H45" s="13"/>
    </row>
    <row r="46" spans="1:8" x14ac:dyDescent="0.2">
      <c r="A46" s="52">
        <f t="shared" si="7"/>
        <v>2023</v>
      </c>
      <c r="B46" t="s">
        <v>14</v>
      </c>
      <c r="C46" s="21">
        <f>Indeks!H47</f>
        <v>94.920638559321844</v>
      </c>
      <c r="D46" s="31">
        <f t="shared" si="6"/>
        <v>3.4568848479106882E-3</v>
      </c>
      <c r="E46" s="31"/>
      <c r="F46" s="31"/>
      <c r="G46" s="31"/>
      <c r="H46" s="21"/>
    </row>
    <row r="47" spans="1:8" x14ac:dyDescent="0.2">
      <c r="A47" s="53">
        <f t="shared" si="7"/>
        <v>2023</v>
      </c>
      <c r="B47" s="9" t="s">
        <v>15</v>
      </c>
      <c r="C47" s="29">
        <f>Indeks!H48</f>
        <v>95.118942833365736</v>
      </c>
      <c r="D47" s="25">
        <f t="shared" si="6"/>
        <v>2.0891586598414959E-3</v>
      </c>
      <c r="E47" s="25">
        <f>(SUM(C45:C47)-SUM(C42:C44))/SUM(C42:C44)</f>
        <v>-1.5905510228776752E-2</v>
      </c>
      <c r="F47" s="25"/>
      <c r="G47" s="25"/>
      <c r="H47" s="29"/>
    </row>
    <row r="48" spans="1:8" x14ac:dyDescent="0.2">
      <c r="A48" s="10">
        <f t="shared" si="7"/>
        <v>2023</v>
      </c>
      <c r="B48" s="11" t="s">
        <v>16</v>
      </c>
      <c r="C48" s="13">
        <f>Indeks!H49</f>
        <v>97.023086018208232</v>
      </c>
      <c r="D48" s="32">
        <f>(C48-C47)/C47</f>
        <v>2.0018548652062634E-2</v>
      </c>
      <c r="E48" s="32"/>
      <c r="F48" s="32"/>
      <c r="G48" s="32"/>
      <c r="H48" s="13"/>
    </row>
    <row r="49" spans="1:8" x14ac:dyDescent="0.2">
      <c r="A49" s="52">
        <f t="shared" si="7"/>
        <v>2023</v>
      </c>
      <c r="B49" t="s">
        <v>17</v>
      </c>
      <c r="C49" s="21">
        <f>Indeks!H50</f>
        <v>97.331825914320177</v>
      </c>
      <c r="D49" s="31">
        <f>(C49-C48)/C48</f>
        <v>3.1821281798231384E-3</v>
      </c>
      <c r="E49" s="31"/>
      <c r="F49" s="31"/>
      <c r="G49" s="31"/>
      <c r="H49" s="21"/>
    </row>
    <row r="50" spans="1:8" ht="13.5" thickBot="1" x14ac:dyDescent="0.25">
      <c r="A50" s="55">
        <f t="shared" si="7"/>
        <v>2023</v>
      </c>
      <c r="B50" s="18" t="s">
        <v>18</v>
      </c>
      <c r="C50" s="27">
        <f>Indeks!H51</f>
        <v>97.414601771871716</v>
      </c>
      <c r="D50" s="28">
        <f t="shared" si="6"/>
        <v>8.5045006372741168E-4</v>
      </c>
      <c r="E50" s="28">
        <f>(SUM(C48:C50)-SUM(C45:C47))/SUM(C45:C47)</f>
        <v>2.5071890957427026E-2</v>
      </c>
      <c r="F50" s="28">
        <f>(SUM(C45:C50)-SUM(C39:C44))/SUM(C39:C44)</f>
        <v>1.5005358123156468E-4</v>
      </c>
      <c r="G50" s="28">
        <f>(SUM(C39:C50)-SUM(C27:C38))/SUM(C27:C38)</f>
        <v>0.14182101844239331</v>
      </c>
      <c r="H50" s="27">
        <f>(C39+C40+C41+C42+C43+C44+C45+C46+C47+C48+C49+C50)/12</f>
        <v>96.059915863189886</v>
      </c>
    </row>
    <row r="51" spans="1:8" x14ac:dyDescent="0.2">
      <c r="A51" s="2">
        <v>2024</v>
      </c>
      <c r="B51" t="s">
        <v>8</v>
      </c>
      <c r="C51" s="30">
        <f>Indeks!H52</f>
        <v>97.089683290562718</v>
      </c>
      <c r="D51" s="34">
        <f t="shared" ref="D51:D62" si="8">(C51-C50)/C50</f>
        <v>-3.3354186682393013E-3</v>
      </c>
      <c r="E51" s="34"/>
      <c r="F51" s="34"/>
      <c r="G51" s="34"/>
      <c r="H51" s="30"/>
    </row>
    <row r="52" spans="1:8" x14ac:dyDescent="0.2">
      <c r="A52" s="6">
        <f>A51</f>
        <v>2024</v>
      </c>
      <c r="B52" t="s">
        <v>9</v>
      </c>
      <c r="C52" s="21">
        <f>Indeks!H53</f>
        <v>96.793269164210258</v>
      </c>
      <c r="D52" s="31">
        <f t="shared" si="8"/>
        <v>-3.0529930298090848E-3</v>
      </c>
      <c r="E52" s="31"/>
      <c r="F52" s="31"/>
      <c r="G52" s="31"/>
      <c r="H52" s="21"/>
    </row>
    <row r="53" spans="1:8" x14ac:dyDescent="0.2">
      <c r="A53" s="8">
        <f t="shared" ref="A53:A62" si="9">A52</f>
        <v>2024</v>
      </c>
      <c r="B53" s="9" t="s">
        <v>10</v>
      </c>
      <c r="C53" s="29">
        <f>Indeks!H54</f>
        <v>97.280195624391723</v>
      </c>
      <c r="D53" s="25">
        <f t="shared" si="8"/>
        <v>5.0305818202647104E-3</v>
      </c>
      <c r="E53" s="25">
        <f>(SUM(C51:C53)-SUM(C48:C50))/SUM(C48:C50)</f>
        <v>-2.0782350340063115E-3</v>
      </c>
      <c r="F53" s="25"/>
      <c r="G53" s="25"/>
      <c r="H53" s="29"/>
    </row>
    <row r="54" spans="1:8" x14ac:dyDescent="0.2">
      <c r="A54" s="10">
        <f t="shared" si="9"/>
        <v>2024</v>
      </c>
      <c r="B54" s="11" t="s">
        <v>11</v>
      </c>
      <c r="C54" s="13">
        <f>Indeks!H55</f>
        <v>98.225986951530899</v>
      </c>
      <c r="D54" s="32">
        <f t="shared" si="8"/>
        <v>9.7223419532477921E-3</v>
      </c>
      <c r="E54" s="32"/>
      <c r="F54" s="32"/>
      <c r="G54" s="32"/>
      <c r="H54" s="13"/>
    </row>
    <row r="55" spans="1:8" x14ac:dyDescent="0.2">
      <c r="A55" s="6">
        <f t="shared" si="9"/>
        <v>2024</v>
      </c>
      <c r="B55" t="s">
        <v>12</v>
      </c>
      <c r="C55" s="21">
        <f>Indeks!H56</f>
        <v>97.895056374047329</v>
      </c>
      <c r="D55" s="31">
        <f t="shared" si="8"/>
        <v>-3.3690735797530509E-3</v>
      </c>
      <c r="E55" s="31"/>
      <c r="F55" s="31"/>
      <c r="G55" s="31"/>
      <c r="H55" s="21"/>
    </row>
    <row r="56" spans="1:8" ht="13.5" thickBot="1" x14ac:dyDescent="0.25">
      <c r="A56" s="17">
        <f t="shared" si="9"/>
        <v>2024</v>
      </c>
      <c r="B56" s="18" t="s">
        <v>13</v>
      </c>
      <c r="C56" s="27">
        <f>Indeks!H57</f>
        <v>97.513952213838209</v>
      </c>
      <c r="D56" s="28">
        <f t="shared" si="8"/>
        <v>-3.8929867791582663E-3</v>
      </c>
      <c r="E56" s="28">
        <f>(SUM(C54:C56)-SUM(C51:C53))/SUM(C51:C53)</f>
        <v>8.4895615278197164E-3</v>
      </c>
      <c r="F56" s="28">
        <f>(SUM(C51:C56)-SUM(C45:C50))/SUM(C45:C50)</f>
        <v>1.456517948342506E-2</v>
      </c>
      <c r="G56" s="28"/>
      <c r="H56" s="27"/>
    </row>
    <row r="57" spans="1:8" x14ac:dyDescent="0.2">
      <c r="A57" s="52">
        <f t="shared" si="9"/>
        <v>2024</v>
      </c>
      <c r="B57" s="5" t="s">
        <v>29</v>
      </c>
      <c r="C57" s="13">
        <f>Indeks!H58</f>
        <v>97.76301534476849</v>
      </c>
      <c r="D57" s="32">
        <f t="shared" si="8"/>
        <v>2.5541281557751976E-3</v>
      </c>
      <c r="E57" s="32"/>
      <c r="F57" s="32"/>
      <c r="G57" s="32"/>
      <c r="H57" s="13"/>
    </row>
    <row r="58" spans="1:8" x14ac:dyDescent="0.2">
      <c r="A58" s="6">
        <f t="shared" si="9"/>
        <v>2024</v>
      </c>
      <c r="B58" t="s">
        <v>14</v>
      </c>
      <c r="C58" s="21">
        <f>Indeks!H59</f>
        <v>97.741938537006789</v>
      </c>
      <c r="D58" s="31">
        <f t="shared" si="8"/>
        <v>-2.1559081097665539E-4</v>
      </c>
      <c r="E58" s="31"/>
      <c r="F58" s="31"/>
      <c r="G58" s="31"/>
      <c r="H58" s="21"/>
    </row>
    <row r="59" spans="1:8" x14ac:dyDescent="0.2">
      <c r="A59" s="8">
        <f t="shared" si="9"/>
        <v>2024</v>
      </c>
      <c r="B59" s="9" t="s">
        <v>15</v>
      </c>
      <c r="C59" s="29">
        <f>Indeks!H60</f>
        <v>98.000211771210843</v>
      </c>
      <c r="D59" s="25">
        <f t="shared" si="8"/>
        <v>2.6423993433102172E-3</v>
      </c>
      <c r="E59" s="25">
        <f>(SUM(C57:C59)-SUM(C54:C56))/SUM(C54:C56)</f>
        <v>-4.4214718409767552E-4</v>
      </c>
      <c r="F59" s="25"/>
      <c r="G59" s="25"/>
      <c r="H59" s="29"/>
    </row>
    <row r="60" spans="1:8" x14ac:dyDescent="0.2">
      <c r="A60" s="10">
        <f t="shared" si="9"/>
        <v>2024</v>
      </c>
      <c r="B60" s="11" t="s">
        <v>16</v>
      </c>
      <c r="C60" s="13">
        <f>Indeks!H61</f>
        <v>100.06272502591818</v>
      </c>
      <c r="D60" s="32">
        <f t="shared" si="8"/>
        <v>2.1046008140497074E-2</v>
      </c>
      <c r="E60" s="32"/>
      <c r="F60" s="32"/>
      <c r="G60" s="32"/>
      <c r="H60" s="13"/>
    </row>
    <row r="61" spans="1:8" x14ac:dyDescent="0.2">
      <c r="A61" s="6">
        <f t="shared" si="9"/>
        <v>2024</v>
      </c>
      <c r="B61" t="s">
        <v>17</v>
      </c>
      <c r="C61" s="21">
        <f>Indeks!H62</f>
        <v>99.416005233163503</v>
      </c>
      <c r="D61" s="31">
        <f t="shared" si="8"/>
        <v>-6.463143918848579E-3</v>
      </c>
      <c r="E61" s="31"/>
      <c r="F61" s="31"/>
      <c r="G61" s="31"/>
      <c r="H61" s="21"/>
    </row>
    <row r="62" spans="1:8" ht="13.5" thickBot="1" x14ac:dyDescent="0.25">
      <c r="A62" s="17">
        <f t="shared" si="9"/>
        <v>2024</v>
      </c>
      <c r="B62" s="18" t="s">
        <v>18</v>
      </c>
      <c r="C62" s="27">
        <f>Indeks!H63</f>
        <v>99.777502033344078</v>
      </c>
      <c r="D62" s="28">
        <f t="shared" si="8"/>
        <v>3.6362032384297184E-3</v>
      </c>
      <c r="E62" s="28">
        <f>(SUM(C60:C62)-SUM(C57:C59))/SUM(C57:C59)</f>
        <v>1.9594430737342298E-2</v>
      </c>
      <c r="F62" s="28">
        <f>(SUM(C57:C62)-SUM(C51:C56))/SUM(C51:C56)</f>
        <v>1.3617099188373298E-2</v>
      </c>
      <c r="G62" s="28">
        <f>(SUM(C51:C62)-SUM(C39:C50))/SUM(C39:C50)</f>
        <v>2.1549528908163085E-2</v>
      </c>
      <c r="H62" s="27">
        <f>(C51+C52+C53+C54+C55+C56+C57+C58+C59+C60+C61+C62)/12</f>
        <v>98.12996179699941</v>
      </c>
    </row>
    <row r="63" spans="1:8" x14ac:dyDescent="0.2">
      <c r="A63" s="2">
        <v>2025</v>
      </c>
      <c r="B63" t="s">
        <v>8</v>
      </c>
      <c r="C63" s="30">
        <f>Indeks!H64</f>
        <v>99.463975196443769</v>
      </c>
      <c r="D63" s="34">
        <f t="shared" ref="D63:D71" si="10">(C63-C62)/C62</f>
        <v>-3.1422598332390885E-3</v>
      </c>
      <c r="E63" s="34"/>
      <c r="F63" s="34"/>
      <c r="G63" s="34"/>
      <c r="H63" s="30"/>
    </row>
    <row r="64" spans="1:8" x14ac:dyDescent="0.2">
      <c r="A64" s="6">
        <f>A63</f>
        <v>2025</v>
      </c>
      <c r="B64" t="s">
        <v>9</v>
      </c>
      <c r="C64" s="21">
        <f>Indeks!H65</f>
        <v>99.357472566817165</v>
      </c>
      <c r="D64" s="31">
        <f t="shared" si="10"/>
        <v>-1.070765866900642E-3</v>
      </c>
      <c r="E64" s="31"/>
      <c r="F64" s="31"/>
      <c r="G64" s="31"/>
      <c r="H64" s="21"/>
    </row>
    <row r="65" spans="1:8" x14ac:dyDescent="0.2">
      <c r="A65" s="8">
        <f t="shared" ref="A65:A74" si="11">A64</f>
        <v>2025</v>
      </c>
      <c r="B65" s="9" t="s">
        <v>10</v>
      </c>
      <c r="C65" s="29">
        <f>Indeks!H66</f>
        <v>100.02433284918195</v>
      </c>
      <c r="D65" s="25">
        <f t="shared" si="10"/>
        <v>6.7117275141668044E-3</v>
      </c>
      <c r="E65" s="25">
        <f>(SUM(C63:C65)-SUM(C60:C62))/SUM(C60:C62)</f>
        <v>-1.3715727048977356E-3</v>
      </c>
      <c r="F65" s="25"/>
      <c r="G65" s="25"/>
      <c r="H65" s="29"/>
    </row>
    <row r="66" spans="1:8" x14ac:dyDescent="0.2">
      <c r="A66" s="10">
        <f t="shared" si="11"/>
        <v>2025</v>
      </c>
      <c r="B66" s="11" t="s">
        <v>11</v>
      </c>
      <c r="C66" s="13">
        <f>Indeks!H67</f>
        <v>100.71631565313935</v>
      </c>
      <c r="D66" s="32">
        <f t="shared" si="10"/>
        <v>6.9181446578682262E-3</v>
      </c>
      <c r="E66" s="32"/>
      <c r="F66" s="32"/>
      <c r="G66" s="32"/>
      <c r="H66" s="13"/>
    </row>
    <row r="67" spans="1:8" x14ac:dyDescent="0.2">
      <c r="A67" s="6">
        <f t="shared" si="11"/>
        <v>2025</v>
      </c>
      <c r="B67" t="s">
        <v>12</v>
      </c>
      <c r="C67" s="21">
        <f>Indeks!H68</f>
        <v>100</v>
      </c>
      <c r="D67" s="31">
        <f t="shared" si="10"/>
        <v>-7.1122106532003505E-3</v>
      </c>
      <c r="E67" s="31"/>
      <c r="F67" s="31"/>
      <c r="G67" s="31"/>
      <c r="H67" s="21"/>
    </row>
    <row r="68" spans="1:8" ht="13.5" thickBot="1" x14ac:dyDescent="0.25">
      <c r="A68" s="17">
        <f t="shared" si="11"/>
        <v>2025</v>
      </c>
      <c r="B68" s="18" t="s">
        <v>13</v>
      </c>
      <c r="C68" s="27">
        <f>Indeks!H69</f>
        <v>99.452122941626982</v>
      </c>
      <c r="D68" s="28">
        <f t="shared" si="10"/>
        <v>-5.4787705837301814E-3</v>
      </c>
      <c r="E68" s="28">
        <f>(SUM(C66:C68)-SUM(C63:C65))/SUM(C63:C65)</f>
        <v>4.4258880938952694E-3</v>
      </c>
      <c r="F68" s="28">
        <f>(SUM(C63:C68)-SUM(C57:C62))/SUM(C57:C62)</f>
        <v>1.0548631006456392E-2</v>
      </c>
      <c r="G68" s="28"/>
      <c r="H68" s="27"/>
    </row>
    <row r="69" spans="1:8" x14ac:dyDescent="0.2">
      <c r="A69" s="52">
        <f t="shared" si="11"/>
        <v>2025</v>
      </c>
      <c r="B69" s="5" t="s">
        <v>29</v>
      </c>
      <c r="C69" s="13">
        <f>Indeks!H70</f>
        <v>99.559338927783998</v>
      </c>
      <c r="D69" s="32">
        <f t="shared" si="10"/>
        <v>1.0780663397195215E-3</v>
      </c>
      <c r="E69" s="32"/>
      <c r="F69" s="32"/>
      <c r="G69" s="32"/>
      <c r="H69" s="13"/>
    </row>
    <row r="70" spans="1:8" x14ac:dyDescent="0.2">
      <c r="A70" s="6">
        <f t="shared" si="11"/>
        <v>2025</v>
      </c>
      <c r="B70" t="s">
        <v>14</v>
      </c>
      <c r="C70" s="21">
        <f>Indeks!H71</f>
        <v>99.452716713452006</v>
      </c>
      <c r="D70" s="31">
        <f t="shared" si="10"/>
        <v>-1.0709413650218291E-3</v>
      </c>
      <c r="E70" s="31"/>
      <c r="F70" s="31"/>
      <c r="G70" s="31"/>
      <c r="H70" s="21"/>
    </row>
    <row r="71" spans="1:8" x14ac:dyDescent="0.2">
      <c r="A71" s="8">
        <f t="shared" si="11"/>
        <v>2025</v>
      </c>
      <c r="B71" s="9" t="s">
        <v>15</v>
      </c>
      <c r="C71" s="29">
        <f>Indeks!H72</f>
        <v>100.04591303346801</v>
      </c>
      <c r="D71" s="25">
        <f t="shared" si="10"/>
        <v>5.9646064946134308E-3</v>
      </c>
      <c r="E71" s="25">
        <f>(SUM(C69:C71)-SUM(C66:C68))/SUM(C66:C68)</f>
        <v>-3.6994892776236504E-3</v>
      </c>
      <c r="F71" s="25"/>
      <c r="G71" s="25"/>
      <c r="H71" s="29"/>
    </row>
    <row r="72" spans="1:8" x14ac:dyDescent="0.2">
      <c r="A72" s="10">
        <f t="shared" si="11"/>
        <v>2025</v>
      </c>
      <c r="B72" s="11" t="s">
        <v>16</v>
      </c>
      <c r="C72" s="13">
        <f>Indeks!H73</f>
        <v>101.04178192160958</v>
      </c>
      <c r="D72" s="32">
        <f t="shared" ref="D72:D74" si="12">(C72-C71)/C71</f>
        <v>9.9541186435914471E-3</v>
      </c>
      <c r="E72" s="32"/>
      <c r="F72" s="32"/>
      <c r="G72" s="32"/>
      <c r="H72" s="13"/>
    </row>
    <row r="73" spans="1:8" x14ac:dyDescent="0.2">
      <c r="A73" s="6">
        <f t="shared" si="11"/>
        <v>2025</v>
      </c>
      <c r="B73" t="s">
        <v>17</v>
      </c>
      <c r="C73" s="21">
        <f>Indeks!H74</f>
        <v>100.9443202955716</v>
      </c>
      <c r="D73" s="31">
        <f t="shared" si="12"/>
        <v>-9.6456756981578282E-4</v>
      </c>
      <c r="E73" s="31"/>
      <c r="F73" s="31"/>
      <c r="G73" s="31"/>
      <c r="H73" s="21"/>
    </row>
    <row r="74" spans="1:8" ht="13.5" thickBot="1" x14ac:dyDescent="0.25">
      <c r="A74" s="17">
        <f t="shared" si="11"/>
        <v>2025</v>
      </c>
      <c r="B74" s="18" t="s">
        <v>18</v>
      </c>
      <c r="C74" s="27">
        <f>Indeks!H75</f>
        <v>101.58475993234255</v>
      </c>
      <c r="D74" s="28">
        <f t="shared" si="12"/>
        <v>6.3444841165476197E-3</v>
      </c>
      <c r="E74" s="28">
        <f>(SUM(C72:C74)-SUM(C69:C71))/SUM(C69:C71)</f>
        <v>1.5090363566698945E-2</v>
      </c>
      <c r="F74" s="28">
        <f>(SUM(C69:C74)-SUM(C63:C68))/SUM(C63:C68)</f>
        <v>6.0342668022177583E-3</v>
      </c>
      <c r="G74" s="28">
        <f>(SUM(C63:C74)-SUM(C51:C62))/SUM(C51:C62)</f>
        <v>2.0452051567139608E-2</v>
      </c>
      <c r="H74" s="27">
        <f>(C63+C64+C65+C66+C67+C68+C69+C70+C71+C72+C73+C74)/12</f>
        <v>100.13692083595309</v>
      </c>
    </row>
  </sheetData>
  <phoneticPr fontId="4" type="noConversion"/>
  <pageMargins left="0.74803149606299213" right="0.74803149606299213" top="0.78740157480314965" bottom="0.39370078740157483" header="0" footer="0"/>
  <pageSetup paperSize="9" fitToHeight="0" orientation="portrait" r:id="rId1"/>
  <headerFooter alignWithMargins="0">
    <oddHeader>&amp;L&amp;G&amp;R&amp;14
&amp;"Arial,Fed"&amp;F</oddHeader>
    <oddFooter>&amp;L&amp;D&amp;RKontaktinformation: FynBus (HNB/JNB)</oddFooter>
  </headerFooter>
  <rowBreaks count="1" manualBreakCount="1">
    <brk id="50" max="7" man="1"/>
  </rowBreak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BCD2E-B2D2-4B11-8B92-0F62907124E4}">
  <sheetPr codeName="Ark3">
    <pageSetUpPr fitToPage="1"/>
  </sheetPr>
  <dimension ref="A1:F125"/>
  <sheetViews>
    <sheetView view="pageBreakPreview" zoomScale="80" zoomScaleNormal="100" zoomScaleSheetLayoutView="80" workbookViewId="0">
      <selection activeCell="K56" sqref="K56"/>
    </sheetView>
  </sheetViews>
  <sheetFormatPr defaultRowHeight="12.75" x14ac:dyDescent="0.2"/>
  <cols>
    <col min="1" max="1" width="12.140625" customWidth="1"/>
    <col min="2" max="2" width="53.42578125" customWidth="1"/>
    <col min="3" max="3" width="13.140625" customWidth="1"/>
    <col min="4" max="4" width="12.140625" customWidth="1"/>
    <col min="5" max="5" width="6.85546875" customWidth="1"/>
    <col min="17" max="17" width="9" customWidth="1"/>
  </cols>
  <sheetData>
    <row r="1" spans="1:5" ht="15.75" x14ac:dyDescent="0.25">
      <c r="A1" s="22" t="s">
        <v>31</v>
      </c>
    </row>
    <row r="2" spans="1:5" x14ac:dyDescent="0.2">
      <c r="A2" s="4" t="s">
        <v>27</v>
      </c>
      <c r="B2" s="4" t="s">
        <v>28</v>
      </c>
    </row>
    <row r="3" spans="1:5" x14ac:dyDescent="0.2">
      <c r="A3" s="4"/>
      <c r="B3" s="4" t="s">
        <v>64</v>
      </c>
    </row>
    <row r="4" spans="1:5" x14ac:dyDescent="0.2">
      <c r="A4" s="2" t="s">
        <v>22</v>
      </c>
      <c r="B4" s="2" t="s">
        <v>63</v>
      </c>
      <c r="C4" s="2" t="s">
        <v>23</v>
      </c>
      <c r="D4" s="2" t="s">
        <v>36</v>
      </c>
      <c r="E4" s="2" t="s">
        <v>26</v>
      </c>
    </row>
    <row r="5" spans="1:5" ht="38.25" x14ac:dyDescent="0.2">
      <c r="A5" s="33" t="s">
        <v>3</v>
      </c>
      <c r="B5" s="41" t="s">
        <v>58</v>
      </c>
      <c r="C5" t="s">
        <v>24</v>
      </c>
      <c r="D5" s="5" t="s">
        <v>37</v>
      </c>
      <c r="E5" s="23">
        <f>Indeks!B2</f>
        <v>0.67759991720156265</v>
      </c>
    </row>
    <row r="6" spans="1:5" x14ac:dyDescent="0.2">
      <c r="A6" s="33" t="s">
        <v>4</v>
      </c>
      <c r="B6" s="41" t="s">
        <v>65</v>
      </c>
      <c r="C6" t="s">
        <v>25</v>
      </c>
      <c r="D6" s="5" t="s">
        <v>38</v>
      </c>
      <c r="E6" s="23">
        <f>Indeks!C2</f>
        <v>7.3031427164035864E-2</v>
      </c>
    </row>
    <row r="7" spans="1:5" x14ac:dyDescent="0.2">
      <c r="A7" s="71" t="s">
        <v>59</v>
      </c>
      <c r="B7" s="41" t="s">
        <v>67</v>
      </c>
      <c r="C7" t="s">
        <v>25</v>
      </c>
      <c r="D7" s="5" t="s">
        <v>38</v>
      </c>
      <c r="E7" s="23">
        <f>Indeks!D2</f>
        <v>2.2098757390902481E-2</v>
      </c>
    </row>
    <row r="8" spans="1:5" x14ac:dyDescent="0.2">
      <c r="A8" s="33" t="s">
        <v>5</v>
      </c>
      <c r="B8" s="41" t="s">
        <v>60</v>
      </c>
      <c r="C8" t="s">
        <v>25</v>
      </c>
      <c r="D8" s="5" t="s">
        <v>38</v>
      </c>
      <c r="E8" s="23">
        <f>Indeks!E2</f>
        <v>7.0422006942195137E-2</v>
      </c>
    </row>
    <row r="9" spans="1:5" x14ac:dyDescent="0.2">
      <c r="A9" s="33" t="s">
        <v>6</v>
      </c>
      <c r="B9" s="41" t="s">
        <v>61</v>
      </c>
      <c r="C9" t="s">
        <v>25</v>
      </c>
      <c r="D9" s="5" t="s">
        <v>38</v>
      </c>
      <c r="E9" s="23">
        <f>Indeks!F2</f>
        <v>0.14313019336917512</v>
      </c>
    </row>
    <row r="10" spans="1:5" ht="38.25" x14ac:dyDescent="0.2">
      <c r="A10" s="33" t="s">
        <v>7</v>
      </c>
      <c r="B10" s="41" t="s">
        <v>62</v>
      </c>
      <c r="C10" t="s">
        <v>25</v>
      </c>
      <c r="D10" s="5" t="s">
        <v>38</v>
      </c>
      <c r="E10" s="23">
        <f>Indeks!G2</f>
        <v>1.3717697932128809E-2</v>
      </c>
    </row>
    <row r="125" spans="6:6" x14ac:dyDescent="0.2">
      <c r="F125" s="7"/>
    </row>
  </sheetData>
  <phoneticPr fontId="4" type="noConversion"/>
  <pageMargins left="0.74803149606299213" right="0.74803149606299213" top="0.78740157480314965" bottom="0.39370078740157483" header="0" footer="0"/>
  <pageSetup paperSize="9" scale="82" fitToHeight="0" orientation="portrait" r:id="rId1"/>
  <headerFooter alignWithMargins="0">
    <oddHeader>&amp;L&amp;G&amp;R&amp;14
&amp;"Arial,Fed"&amp;F</oddHeader>
    <oddFooter>&amp;L&amp;D&amp;RKontaktinformation: FynBus (HNB/JNB)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502C-FCEC-4ED4-8318-A48D5EB9859F}">
  <sheetPr codeName="Ark5">
    <pageSetUpPr fitToPage="1"/>
  </sheetPr>
  <dimension ref="A2:K7"/>
  <sheetViews>
    <sheetView workbookViewId="0">
      <selection activeCell="A4" sqref="A4"/>
    </sheetView>
  </sheetViews>
  <sheetFormatPr defaultRowHeight="12.75" x14ac:dyDescent="0.2"/>
  <cols>
    <col min="1" max="1" width="47" customWidth="1"/>
    <col min="2" max="2" width="11.42578125" customWidth="1"/>
    <col min="3" max="8" width="6.140625" customWidth="1"/>
    <col min="9" max="9" width="7.42578125" customWidth="1"/>
  </cols>
  <sheetData>
    <row r="2" spans="1:11" x14ac:dyDescent="0.2">
      <c r="A2" s="2" t="s">
        <v>49</v>
      </c>
    </row>
    <row r="3" spans="1:11" x14ac:dyDescent="0.2">
      <c r="A3" s="43"/>
      <c r="B3" s="43" t="s">
        <v>2</v>
      </c>
      <c r="C3" s="43" t="s">
        <v>40</v>
      </c>
      <c r="D3" s="43" t="s">
        <v>41</v>
      </c>
      <c r="E3" s="43" t="s">
        <v>42</v>
      </c>
      <c r="F3" s="43" t="s">
        <v>44</v>
      </c>
      <c r="G3" s="43" t="s">
        <v>45</v>
      </c>
      <c r="H3" s="43" t="s">
        <v>51</v>
      </c>
      <c r="I3" s="49" t="s">
        <v>54</v>
      </c>
      <c r="J3" s="49" t="s">
        <v>53</v>
      </c>
      <c r="K3" s="49" t="s">
        <v>55</v>
      </c>
    </row>
    <row r="4" spans="1:11" x14ac:dyDescent="0.2">
      <c r="A4" s="43"/>
      <c r="B4" s="43" t="s">
        <v>43</v>
      </c>
      <c r="C4" s="43" t="s">
        <v>42</v>
      </c>
      <c r="D4" s="43" t="s">
        <v>44</v>
      </c>
      <c r="E4" s="43" t="s">
        <v>45</v>
      </c>
      <c r="F4" s="43" t="s">
        <v>51</v>
      </c>
      <c r="G4" s="43" t="s">
        <v>52</v>
      </c>
      <c r="H4" s="43" t="s">
        <v>53</v>
      </c>
      <c r="I4" s="49" t="s">
        <v>55</v>
      </c>
      <c r="J4" s="49" t="s">
        <v>56</v>
      </c>
      <c r="K4" s="50" t="s">
        <v>57</v>
      </c>
    </row>
    <row r="5" spans="1:11" x14ac:dyDescent="0.2">
      <c r="A5" s="43" t="s">
        <v>48</v>
      </c>
      <c r="B5" s="43" t="s">
        <v>46</v>
      </c>
      <c r="C5" s="44">
        <v>99.1</v>
      </c>
      <c r="D5" s="45"/>
      <c r="E5" s="45"/>
      <c r="F5" s="45"/>
      <c r="G5" s="45"/>
      <c r="H5" s="45"/>
      <c r="I5" s="45"/>
      <c r="J5" s="45"/>
      <c r="K5" s="45"/>
    </row>
    <row r="6" spans="1:11" x14ac:dyDescent="0.2">
      <c r="A6" s="48" t="s">
        <v>49</v>
      </c>
      <c r="B6" s="43" t="s">
        <v>47</v>
      </c>
      <c r="C6" s="46">
        <v>100.2</v>
      </c>
      <c r="D6" s="46">
        <v>100</v>
      </c>
      <c r="E6" s="46">
        <v>100.2</v>
      </c>
      <c r="F6" s="46">
        <v>99.9</v>
      </c>
      <c r="G6" s="46">
        <v>99.8</v>
      </c>
      <c r="H6" s="46">
        <v>100</v>
      </c>
      <c r="I6" s="46">
        <v>100.1</v>
      </c>
      <c r="J6" s="46">
        <v>100</v>
      </c>
      <c r="K6" s="46">
        <v>100</v>
      </c>
    </row>
    <row r="7" spans="1:11" x14ac:dyDescent="0.2">
      <c r="A7" s="43" t="s">
        <v>50</v>
      </c>
      <c r="B7" s="43" t="s">
        <v>46</v>
      </c>
      <c r="C7" s="45">
        <f>+C5/C6</f>
        <v>0.98902195608782428</v>
      </c>
      <c r="D7" s="47">
        <f t="shared" ref="D7:J7" si="0">+$C7*D6</f>
        <v>98.902195608782435</v>
      </c>
      <c r="E7" s="47">
        <f t="shared" si="0"/>
        <v>99.1</v>
      </c>
      <c r="F7" s="47">
        <f t="shared" si="0"/>
        <v>98.803293413173648</v>
      </c>
      <c r="G7" s="47">
        <f t="shared" si="0"/>
        <v>98.704391217564861</v>
      </c>
      <c r="H7" s="47">
        <f t="shared" si="0"/>
        <v>98.902195608782435</v>
      </c>
      <c r="I7" s="47">
        <f t="shared" si="0"/>
        <v>99.001097804391208</v>
      </c>
      <c r="J7" s="47">
        <f t="shared" si="0"/>
        <v>98.902195608782435</v>
      </c>
      <c r="K7" s="47">
        <f>+$C7*K6</f>
        <v>98.902195608782435</v>
      </c>
    </row>
  </sheetData>
  <pageMargins left="0.7" right="0.7" top="0.75" bottom="0.75" header="0.3" footer="0.3"/>
  <pageSetup paperSize="9"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9820A041B70C458332576247989482" ma:contentTypeVersion="1" ma:contentTypeDescription="Create a new document." ma:contentTypeScope="" ma:versionID="c26560020da249afc834ed02d78b5403">
  <xsd:schema xmlns:xsd="http://www.w3.org/2001/XMLSchema" xmlns:xs="http://www.w3.org/2001/XMLSchema" xmlns:p="http://schemas.microsoft.com/office/2006/metadata/properties" xmlns:ns2="1ff13c44-5cc8-42ab-a80b-ef6f7f83bfc9" targetNamespace="http://schemas.microsoft.com/office/2006/metadata/properties" ma:root="true" ma:fieldsID="f1aa1419e6c7669c55db46cc80919609" ns2:_="">
    <xsd:import namespace="1ff13c44-5cc8-42ab-a80b-ef6f7f83bfc9"/>
    <xsd:element name="properties">
      <xsd:complexType>
        <xsd:sequence>
          <xsd:element name="documentManagement">
            <xsd:complexType>
              <xsd:all>
                <xsd:element ref="ns2:TSMoveSe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f13c44-5cc8-42ab-a80b-ef6f7f83bfc9" elementFormDefault="qualified">
    <xsd:import namespace="http://schemas.microsoft.com/office/2006/documentManagement/types"/>
    <xsd:import namespace="http://schemas.microsoft.com/office/infopath/2007/PartnerControls"/>
    <xsd:element name="TSMoveSetID" ma:index="8" nillable="true" ma:displayName="TSMoveSetID" ma:description="This field contains document metadata from TeamShare" ma:internalName="TSMoveSetID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SMoveSetID xmlns="1ff13c44-5cc8-42ab-a80b-ef6f7f83bfc9" xsi:nil="true"/>
  </documentManagement>
</p:properties>
</file>

<file path=customXml/itemProps1.xml><?xml version="1.0" encoding="utf-8"?>
<ds:datastoreItem xmlns:ds="http://schemas.openxmlformats.org/officeDocument/2006/customXml" ds:itemID="{B224B217-B4DF-430B-BD03-101A894C53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99C2FE-BE44-48A0-8569-D1F49BDAB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f13c44-5cc8-42ab-a80b-ef6f7f83b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6CB21C-BE2C-43E9-84F1-F835E9C90079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1ff13c44-5cc8-42ab-a80b-ef6f7f83bfc9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Indeks</vt:lpstr>
      <vt:lpstr>Reelle vægte</vt:lpstr>
      <vt:lpstr>Udvikling i indeks</vt:lpstr>
      <vt:lpstr>Kilder og dokumentation</vt:lpstr>
      <vt:lpstr>Note pris 10</vt:lpstr>
      <vt:lpstr>Indeks!Udskriftsområde</vt:lpstr>
      <vt:lpstr>'Kilder og dokumentation'!Udskriftsområde</vt:lpstr>
      <vt:lpstr>'Note pris 10'!Udskriftsområde</vt:lpstr>
      <vt:lpstr>'Reelle vægte'!Udskriftsområde</vt:lpstr>
      <vt:lpstr>'Udvikling i indeks'!Udskriftsområde</vt:lpstr>
      <vt:lpstr>Indeks!Udskriftstitler</vt:lpstr>
    </vt:vector>
  </TitlesOfParts>
  <Company>Danske Busvognmænd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Korshøj Nielsen</dc:creator>
  <cp:lastModifiedBy>Jacob Nissen Boldt</cp:lastModifiedBy>
  <cp:lastPrinted>2025-11-27T13:48:08Z</cp:lastPrinted>
  <dcterms:created xsi:type="dcterms:W3CDTF">2009-05-19T06:17:18Z</dcterms:created>
  <dcterms:modified xsi:type="dcterms:W3CDTF">2025-11-27T13:48:16Z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0x010100429820A041B70C458332576247989482</vt:lpwstr>
  </property>
</Properties>
</file>