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://tsdoc01:30969/sites/TeamShare.1.Produktion.c4337f31-7ad6-4057-af78-e4190dbb5a05/section_38/116902/116-269971/WP -287838/"/>
    </mc:Choice>
  </mc:AlternateContent>
  <xr:revisionPtr revIDLastSave="0" documentId="13_ncr:20000001_{4A9CCE53-4C9A-42AF-B4F1-9CCDA36A9730}" xr6:coauthVersionLast="47" xr6:coauthVersionMax="47" xr10:uidLastSave="{00000000-0000-0000-0000-000000000000}"/>
  <bookViews>
    <workbookView xWindow="1170" yWindow="1170" windowWidth="10290" windowHeight="14550" xr2:uid="{5E2DD86D-ED2F-48B3-890E-C807AB58133D}"/>
  </bookViews>
  <sheets>
    <sheet name="Indeks" sheetId="1" r:id="rId1"/>
    <sheet name="Reelle vægte" sheetId="2" r:id="rId2"/>
    <sheet name="Udvikling i indeks" sheetId="5" r:id="rId3"/>
    <sheet name="Kilder og dokumentation" sheetId="4" r:id="rId4"/>
    <sheet name="Note pris 10" sheetId="6" state="hidden" r:id="rId5"/>
  </sheets>
  <definedNames>
    <definedName name="LønStigning2009">Indeks!#REF!</definedName>
    <definedName name="LønStigning2010">Indeks!#REF!</definedName>
    <definedName name="LønStigning2011">Indeks!#REF!</definedName>
    <definedName name="PrisStigning2009">Indeks!#REF!</definedName>
    <definedName name="Prisstigning2010">Indeks!#REF!</definedName>
    <definedName name="PrisStigning2011">Indeks!#REF!</definedName>
    <definedName name="_xlnm.Print_Area" localSheetId="0">Indeks!$A$1:$H$74</definedName>
    <definedName name="_xlnm.Print_Area" localSheetId="3">'Kilder og dokumentation'!$A$1:$F$49</definedName>
    <definedName name="_xlnm.Print_Area" localSheetId="4">'Note pris 10'!$A$2:$K$7</definedName>
    <definedName name="_xlnm.Print_Area" localSheetId="1">'Reelle vægte'!$A$1:$H$74</definedName>
    <definedName name="_xlnm.Print_Area" localSheetId="2">'Udvikling i indeks'!$A$1:$H$74</definedName>
    <definedName name="_xlnm.Print_Titles" localSheetId="0">Indeks!$1:$3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" i="5" l="1"/>
  <c r="A74" i="2"/>
  <c r="G69" i="1" l="1"/>
  <c r="G74" i="1" l="1"/>
  <c r="C73" i="5" l="1"/>
  <c r="D73" i="5" s="1"/>
  <c r="E74" i="2"/>
  <c r="G74" i="2" s="1"/>
  <c r="C74" i="2"/>
  <c r="D74" i="2"/>
  <c r="F74" i="2"/>
  <c r="B74" i="2"/>
  <c r="B24" i="2"/>
  <c r="G24" i="2" s="1"/>
  <c r="C24" i="2"/>
  <c r="D24" i="2"/>
  <c r="E24" i="2"/>
  <c r="F24" i="2"/>
  <c r="B25" i="2"/>
  <c r="G25" i="2" s="1"/>
  <c r="C25" i="2"/>
  <c r="D25" i="2"/>
  <c r="E25" i="2"/>
  <c r="F25" i="2"/>
  <c r="B31" i="2"/>
  <c r="G31" i="2" s="1"/>
  <c r="C31" i="2"/>
  <c r="D31" i="2"/>
  <c r="E31" i="2"/>
  <c r="F3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" i="2"/>
  <c r="G4" i="1"/>
  <c r="B4" i="2" s="1"/>
  <c r="G5" i="1"/>
  <c r="B5" i="2" s="1"/>
  <c r="G6" i="1"/>
  <c r="B6" i="2" s="1"/>
  <c r="G7" i="1"/>
  <c r="C7" i="2" s="1"/>
  <c r="G8" i="1"/>
  <c r="B8" i="2" s="1"/>
  <c r="G9" i="1"/>
  <c r="D9" i="2" s="1"/>
  <c r="G10" i="1"/>
  <c r="B10" i="2" s="1"/>
  <c r="G11" i="1"/>
  <c r="D11" i="2" s="1"/>
  <c r="G12" i="1"/>
  <c r="B12" i="2" s="1"/>
  <c r="G13" i="1"/>
  <c r="E13" i="2" s="1"/>
  <c r="G14" i="1"/>
  <c r="F14" i="2" s="1"/>
  <c r="G15" i="1"/>
  <c r="F15" i="2" s="1"/>
  <c r="G16" i="1"/>
  <c r="B16" i="2" s="1"/>
  <c r="G17" i="1"/>
  <c r="D17" i="2" s="1"/>
  <c r="G18" i="1"/>
  <c r="C18" i="2" s="1"/>
  <c r="G19" i="1"/>
  <c r="B19" i="2" s="1"/>
  <c r="G20" i="1"/>
  <c r="D20" i="2" s="1"/>
  <c r="G21" i="1"/>
  <c r="E21" i="2" s="1"/>
  <c r="G22" i="1"/>
  <c r="D22" i="2" s="1"/>
  <c r="G23" i="1"/>
  <c r="D23" i="2" s="1"/>
  <c r="G26" i="1"/>
  <c r="F26" i="2" s="1"/>
  <c r="G27" i="1"/>
  <c r="B27" i="2" s="1"/>
  <c r="G28" i="1"/>
  <c r="B28" i="2" s="1"/>
  <c r="G29" i="1"/>
  <c r="B29" i="2" s="1"/>
  <c r="G30" i="1"/>
  <c r="B30" i="2" s="1"/>
  <c r="G32" i="1"/>
  <c r="B32" i="2" s="1"/>
  <c r="G33" i="1"/>
  <c r="D33" i="2" s="1"/>
  <c r="G34" i="1"/>
  <c r="B34" i="2" s="1"/>
  <c r="G35" i="1"/>
  <c r="E35" i="2" s="1"/>
  <c r="G36" i="1"/>
  <c r="C36" i="2" s="1"/>
  <c r="G37" i="1"/>
  <c r="E37" i="2" s="1"/>
  <c r="G38" i="1"/>
  <c r="F38" i="2" s="1"/>
  <c r="G39" i="1"/>
  <c r="F39" i="2" s="1"/>
  <c r="G40" i="1"/>
  <c r="B40" i="2" s="1"/>
  <c r="G41" i="1"/>
  <c r="B41" i="2" s="1"/>
  <c r="G42" i="1"/>
  <c r="B42" i="2" s="1"/>
  <c r="G43" i="1"/>
  <c r="D43" i="2" s="1"/>
  <c r="G44" i="1"/>
  <c r="C44" i="2" s="1"/>
  <c r="G45" i="1"/>
  <c r="B45" i="2" s="1"/>
  <c r="G46" i="1"/>
  <c r="F46" i="2" s="1"/>
  <c r="G47" i="1"/>
  <c r="B47" i="2" s="1"/>
  <c r="G48" i="1"/>
  <c r="B48" i="2" s="1"/>
  <c r="G49" i="1"/>
  <c r="B49" i="2" s="1"/>
  <c r="G50" i="1"/>
  <c r="F50" i="2" s="1"/>
  <c r="G51" i="1"/>
  <c r="B51" i="2" s="1"/>
  <c r="G52" i="1"/>
  <c r="B52" i="2" s="1"/>
  <c r="G53" i="1"/>
  <c r="B53" i="2" s="1"/>
  <c r="G54" i="1"/>
  <c r="B54" i="2" s="1"/>
  <c r="G55" i="1"/>
  <c r="B55" i="2" s="1"/>
  <c r="G56" i="1"/>
  <c r="B56" i="2" s="1"/>
  <c r="G57" i="1"/>
  <c r="D57" i="2" s="1"/>
  <c r="G58" i="1"/>
  <c r="B58" i="2" s="1"/>
  <c r="G59" i="1"/>
  <c r="E59" i="2" s="1"/>
  <c r="G60" i="1"/>
  <c r="C60" i="2" s="1"/>
  <c r="G61" i="1"/>
  <c r="E61" i="2" s="1"/>
  <c r="G62" i="1"/>
  <c r="B62" i="2" s="1"/>
  <c r="G63" i="1"/>
  <c r="F63" i="2" s="1"/>
  <c r="G64" i="1"/>
  <c r="B64" i="2" s="1"/>
  <c r="G65" i="1"/>
  <c r="B65" i="2" s="1"/>
  <c r="G66" i="1"/>
  <c r="B66" i="2" s="1"/>
  <c r="G67" i="1"/>
  <c r="C67" i="2" s="1"/>
  <c r="G68" i="1"/>
  <c r="C68" i="2" s="1"/>
  <c r="E69" i="2"/>
  <c r="G70" i="1"/>
  <c r="F70" i="2" s="1"/>
  <c r="G71" i="1"/>
  <c r="B71" i="2" s="1"/>
  <c r="G72" i="1"/>
  <c r="D72" i="2" s="1"/>
  <c r="G73" i="1"/>
  <c r="C72" i="5" s="1"/>
  <c r="F52" i="2" l="1"/>
  <c r="D13" i="2"/>
  <c r="B72" i="2"/>
  <c r="F41" i="2"/>
  <c r="C21" i="2"/>
  <c r="B21" i="2"/>
  <c r="C17" i="2"/>
  <c r="E15" i="2"/>
  <c r="C72" i="2"/>
  <c r="D59" i="2"/>
  <c r="C59" i="2"/>
  <c r="B35" i="2"/>
  <c r="E34" i="2"/>
  <c r="D8" i="2"/>
  <c r="C35" i="2"/>
  <c r="B59" i="2"/>
  <c r="F34" i="2"/>
  <c r="B17" i="2"/>
  <c r="F47" i="2"/>
  <c r="D69" i="2"/>
  <c r="F58" i="2"/>
  <c r="E58" i="2"/>
  <c r="F71" i="2"/>
  <c r="D34" i="2"/>
  <c r="B15" i="2"/>
  <c r="E71" i="2"/>
  <c r="E47" i="2"/>
  <c r="F8" i="2"/>
  <c r="C69" i="2"/>
  <c r="D47" i="2"/>
  <c r="E8" i="2"/>
  <c r="B69" i="2"/>
  <c r="E46" i="2"/>
  <c r="B68" i="2"/>
  <c r="D46" i="2"/>
  <c r="C8" i="2"/>
  <c r="F65" i="2"/>
  <c r="B44" i="2"/>
  <c r="F28" i="2"/>
  <c r="D21" i="2"/>
  <c r="E7" i="2"/>
  <c r="E50" i="2"/>
  <c r="E70" i="2"/>
  <c r="B63" i="2"/>
  <c r="C58" i="2"/>
  <c r="E49" i="2"/>
  <c r="B46" i="2"/>
  <c r="B37" i="2"/>
  <c r="C33" i="2"/>
  <c r="B26" i="2"/>
  <c r="F23" i="2"/>
  <c r="E19" i="2"/>
  <c r="F10" i="2"/>
  <c r="D50" i="2"/>
  <c r="E39" i="2"/>
  <c r="C50" i="2"/>
  <c r="B39" i="2"/>
  <c r="C20" i="2"/>
  <c r="B50" i="2"/>
  <c r="C71" i="2"/>
  <c r="E63" i="2"/>
  <c r="D58" i="2"/>
  <c r="F49" i="2"/>
  <c r="C46" i="2"/>
  <c r="C37" i="2"/>
  <c r="E26" i="2"/>
  <c r="F19" i="2"/>
  <c r="C11" i="2"/>
  <c r="B7" i="2"/>
  <c r="F73" i="2"/>
  <c r="D70" i="2"/>
  <c r="D61" i="2"/>
  <c r="C57" i="2"/>
  <c r="F48" i="2"/>
  <c r="F45" i="2"/>
  <c r="F36" i="2"/>
  <c r="B33" i="2"/>
  <c r="E23" i="2"/>
  <c r="D19" i="2"/>
  <c r="E10" i="2"/>
  <c r="F6" i="2"/>
  <c r="E73" i="2"/>
  <c r="C70" i="2"/>
  <c r="F60" i="2"/>
  <c r="B57" i="2"/>
  <c r="E48" i="2"/>
  <c r="E45" i="2"/>
  <c r="E36" i="2"/>
  <c r="F32" i="2"/>
  <c r="C22" i="2"/>
  <c r="C19" i="2"/>
  <c r="D10" i="2"/>
  <c r="E6" i="2"/>
  <c r="D71" i="2"/>
  <c r="B20" i="2"/>
  <c r="C34" i="2"/>
  <c r="F72" i="2"/>
  <c r="B70" i="2"/>
  <c r="E60" i="2"/>
  <c r="F56" i="2"/>
  <c r="D48" i="2"/>
  <c r="D45" i="2"/>
  <c r="D36" i="2"/>
  <c r="E32" i="2"/>
  <c r="B22" i="2"/>
  <c r="F9" i="2"/>
  <c r="D6" i="2"/>
  <c r="E72" i="2"/>
  <c r="F69" i="2"/>
  <c r="D60" i="2"/>
  <c r="E56" i="2"/>
  <c r="C48" i="2"/>
  <c r="C45" i="2"/>
  <c r="B36" i="2"/>
  <c r="D32" i="2"/>
  <c r="F21" i="2"/>
  <c r="B18" i="2"/>
  <c r="C9" i="2"/>
  <c r="C6" i="2"/>
  <c r="D37" i="2"/>
  <c r="B60" i="2"/>
  <c r="D56" i="2"/>
  <c r="D35" i="2"/>
  <c r="F17" i="2"/>
  <c r="B9" i="2"/>
  <c r="E4" i="2"/>
  <c r="F67" i="2"/>
  <c r="E65" i="2"/>
  <c r="D63" i="2"/>
  <c r="C61" i="2"/>
  <c r="F54" i="2"/>
  <c r="E52" i="2"/>
  <c r="F43" i="2"/>
  <c r="E41" i="2"/>
  <c r="D39" i="2"/>
  <c r="F30" i="2"/>
  <c r="E28" i="2"/>
  <c r="D26" i="2"/>
  <c r="E17" i="2"/>
  <c r="D15" i="2"/>
  <c r="C13" i="2"/>
  <c r="B11" i="2"/>
  <c r="D4" i="2"/>
  <c r="E67" i="2"/>
  <c r="D65" i="2"/>
  <c r="C63" i="2"/>
  <c r="B61" i="2"/>
  <c r="E54" i="2"/>
  <c r="D52" i="2"/>
  <c r="E43" i="2"/>
  <c r="D41" i="2"/>
  <c r="C39" i="2"/>
  <c r="E30" i="2"/>
  <c r="D28" i="2"/>
  <c r="C26" i="2"/>
  <c r="C15" i="2"/>
  <c r="B13" i="2"/>
  <c r="D30" i="2"/>
  <c r="C52" i="2"/>
  <c r="B67" i="2"/>
  <c r="B43" i="2"/>
  <c r="F64" i="2"/>
  <c r="E51" i="2"/>
  <c r="C47" i="2"/>
  <c r="F40" i="2"/>
  <c r="E38" i="2"/>
  <c r="F29" i="2"/>
  <c r="E27" i="2"/>
  <c r="C23" i="2"/>
  <c r="F16" i="2"/>
  <c r="E14" i="2"/>
  <c r="D12" i="2"/>
  <c r="C10" i="2"/>
  <c r="F5" i="2"/>
  <c r="C73" i="2"/>
  <c r="F66" i="2"/>
  <c r="E64" i="2"/>
  <c r="D62" i="2"/>
  <c r="F55" i="2"/>
  <c r="E53" i="2"/>
  <c r="D51" i="2"/>
  <c r="C49" i="2"/>
  <c r="F42" i="2"/>
  <c r="E40" i="2"/>
  <c r="D38" i="2"/>
  <c r="E29" i="2"/>
  <c r="D27" i="2"/>
  <c r="B23" i="2"/>
  <c r="F18" i="2"/>
  <c r="E16" i="2"/>
  <c r="D14" i="2"/>
  <c r="C12" i="2"/>
  <c r="F7" i="2"/>
  <c r="E5" i="2"/>
  <c r="C41" i="2"/>
  <c r="F12" i="2"/>
  <c r="D53" i="2"/>
  <c r="D29" i="2"/>
  <c r="E18" i="2"/>
  <c r="C14" i="2"/>
  <c r="D5" i="2"/>
  <c r="F4" i="2"/>
  <c r="C4" i="2"/>
  <c r="C65" i="2"/>
  <c r="D54" i="2"/>
  <c r="C28" i="2"/>
  <c r="C54" i="2"/>
  <c r="C43" i="2"/>
  <c r="C30" i="2"/>
  <c r="F62" i="2"/>
  <c r="F51" i="2"/>
  <c r="C32" i="2"/>
  <c r="F27" i="2"/>
  <c r="E12" i="2"/>
  <c r="D73" i="2"/>
  <c r="E62" i="2"/>
  <c r="F53" i="2"/>
  <c r="D49" i="2"/>
  <c r="B73" i="2"/>
  <c r="F68" i="2"/>
  <c r="E66" i="2"/>
  <c r="D64" i="2"/>
  <c r="C62" i="2"/>
  <c r="F57" i="2"/>
  <c r="E55" i="2"/>
  <c r="C51" i="2"/>
  <c r="F44" i="2"/>
  <c r="E42" i="2"/>
  <c r="D40" i="2"/>
  <c r="C38" i="2"/>
  <c r="F33" i="2"/>
  <c r="C27" i="2"/>
  <c r="F20" i="2"/>
  <c r="D16" i="2"/>
  <c r="E68" i="2"/>
  <c r="D66" i="2"/>
  <c r="C64" i="2"/>
  <c r="F59" i="2"/>
  <c r="E57" i="2"/>
  <c r="D55" i="2"/>
  <c r="C53" i="2"/>
  <c r="E44" i="2"/>
  <c r="D42" i="2"/>
  <c r="C40" i="2"/>
  <c r="B38" i="2"/>
  <c r="F35" i="2"/>
  <c r="E33" i="2"/>
  <c r="C29" i="2"/>
  <c r="F22" i="2"/>
  <c r="E20" i="2"/>
  <c r="D18" i="2"/>
  <c r="C16" i="2"/>
  <c r="B14" i="2"/>
  <c r="F11" i="2"/>
  <c r="E9" i="2"/>
  <c r="D7" i="2"/>
  <c r="C5" i="2"/>
  <c r="D67" i="2"/>
  <c r="C56" i="2"/>
  <c r="D68" i="2"/>
  <c r="C66" i="2"/>
  <c r="F61" i="2"/>
  <c r="C55" i="2"/>
  <c r="D44" i="2"/>
  <c r="C42" i="2"/>
  <c r="F37" i="2"/>
  <c r="E22" i="2"/>
  <c r="F13" i="2"/>
  <c r="E11" i="2"/>
  <c r="G28" i="2" l="1"/>
  <c r="G34" i="2"/>
  <c r="G27" i="2"/>
  <c r="G15" i="2"/>
  <c r="G4" i="2"/>
  <c r="G6" i="2"/>
  <c r="G46" i="2"/>
  <c r="G72" i="2"/>
  <c r="G71" i="2"/>
  <c r="G10" i="2"/>
  <c r="G9" i="2"/>
  <c r="G59" i="2"/>
  <c r="G63" i="2"/>
  <c r="G36" i="2"/>
  <c r="G69" i="2"/>
  <c r="G17" i="2"/>
  <c r="G8" i="2"/>
  <c r="G48" i="2"/>
  <c r="G45" i="2"/>
  <c r="G70" i="2"/>
  <c r="G33" i="2"/>
  <c r="G32" i="2"/>
  <c r="G35" i="2"/>
  <c r="G47" i="2"/>
  <c r="G38" i="2"/>
  <c r="G40" i="2"/>
  <c r="G50" i="2"/>
  <c r="G53" i="2"/>
  <c r="G44" i="2"/>
  <c r="G19" i="2"/>
  <c r="G58" i="2"/>
  <c r="G56" i="2"/>
  <c r="G62" i="2"/>
  <c r="G60" i="2"/>
  <c r="G20" i="2"/>
  <c r="G21" i="2"/>
  <c r="G7" i="2"/>
  <c r="G39" i="2"/>
  <c r="G26" i="2"/>
  <c r="G73" i="2"/>
  <c r="G30" i="2"/>
  <c r="G16" i="2"/>
  <c r="G41" i="2"/>
  <c r="G5" i="2"/>
  <c r="G64" i="2"/>
  <c r="G54" i="2"/>
  <c r="G51" i="2"/>
  <c r="G52" i="2"/>
  <c r="G61" i="2"/>
  <c r="G22" i="2"/>
  <c r="G18" i="2"/>
  <c r="G37" i="2"/>
  <c r="G42" i="2"/>
  <c r="G65" i="2"/>
  <c r="G49" i="2"/>
  <c r="G67" i="2"/>
  <c r="G55" i="2"/>
  <c r="G68" i="2"/>
  <c r="G29" i="2"/>
  <c r="G66" i="2"/>
  <c r="G57" i="2"/>
  <c r="G12" i="2"/>
  <c r="G13" i="2"/>
  <c r="G23" i="2"/>
  <c r="G14" i="2"/>
  <c r="G11" i="2"/>
  <c r="G43" i="2"/>
  <c r="A64" i="5" l="1"/>
  <c r="A65" i="5"/>
  <c r="A66" i="5" s="1"/>
  <c r="A67" i="5" s="1"/>
  <c r="A68" i="5" s="1"/>
  <c r="A69" i="5" s="1"/>
  <c r="A70" i="5" s="1"/>
  <c r="A71" i="5" s="1"/>
  <c r="A72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C7" i="6"/>
  <c r="H7" i="6"/>
  <c r="E5" i="4"/>
  <c r="E6" i="4"/>
  <c r="E7" i="4"/>
  <c r="E8" i="4"/>
  <c r="E9" i="4"/>
  <c r="C61" i="5" l="1"/>
  <c r="C65" i="5"/>
  <c r="C43" i="5"/>
  <c r="C21" i="5"/>
  <c r="C35" i="5"/>
  <c r="I7" i="6"/>
  <c r="D7" i="6"/>
  <c r="G7" i="6"/>
  <c r="F7" i="6"/>
  <c r="K7" i="6"/>
  <c r="E7" i="6"/>
  <c r="J7" i="6"/>
  <c r="C58" i="5" l="1"/>
  <c r="C7" i="5"/>
  <c r="C37" i="5"/>
  <c r="C39" i="5"/>
  <c r="C59" i="5"/>
  <c r="C51" i="5"/>
  <c r="C20" i="5"/>
  <c r="D21" i="5" s="1"/>
  <c r="C9" i="5"/>
  <c r="C22" i="5"/>
  <c r="D22" i="5" s="1"/>
  <c r="C4" i="5"/>
  <c r="C26" i="5"/>
  <c r="C11" i="5"/>
  <c r="C67" i="5"/>
  <c r="C30" i="5"/>
  <c r="C19" i="5"/>
  <c r="C34" i="5"/>
  <c r="D35" i="5" s="1"/>
  <c r="C48" i="5"/>
  <c r="C14" i="5"/>
  <c r="C63" i="5"/>
  <c r="C13" i="5"/>
  <c r="C25" i="5"/>
  <c r="C5" i="5"/>
  <c r="C29" i="5"/>
  <c r="C40" i="5"/>
  <c r="C41" i="5"/>
  <c r="C17" i="5"/>
  <c r="C54" i="5"/>
  <c r="C47" i="5"/>
  <c r="C10" i="5"/>
  <c r="C23" i="5"/>
  <c r="C16" i="5"/>
  <c r="C27" i="5"/>
  <c r="C60" i="5"/>
  <c r="C36" i="5"/>
  <c r="C46" i="5"/>
  <c r="C42" i="5"/>
  <c r="C31" i="5"/>
  <c r="C8" i="5"/>
  <c r="C44" i="5"/>
  <c r="C55" i="5"/>
  <c r="C32" i="5"/>
  <c r="C24" i="5"/>
  <c r="C6" i="5"/>
  <c r="C15" i="5"/>
  <c r="D59" i="5" l="1"/>
  <c r="D8" i="5"/>
  <c r="D37" i="5"/>
  <c r="D40" i="5"/>
  <c r="D48" i="5"/>
  <c r="D20" i="5"/>
  <c r="C3" i="5"/>
  <c r="D4" i="5" s="1"/>
  <c r="D30" i="5"/>
  <c r="D5" i="5"/>
  <c r="D10" i="5"/>
  <c r="D26" i="5"/>
  <c r="D14" i="5"/>
  <c r="D23" i="5"/>
  <c r="D31" i="5"/>
  <c r="D11" i="5"/>
  <c r="C45" i="5"/>
  <c r="D46" i="5" s="1"/>
  <c r="C49" i="5"/>
  <c r="D49" i="5" s="1"/>
  <c r="D41" i="5"/>
  <c r="D55" i="5"/>
  <c r="C12" i="5"/>
  <c r="D32" i="5"/>
  <c r="C66" i="5"/>
  <c r="C50" i="5"/>
  <c r="C69" i="5"/>
  <c r="C62" i="5"/>
  <c r="D24" i="5"/>
  <c r="E26" i="5"/>
  <c r="D25" i="5"/>
  <c r="D9" i="5"/>
  <c r="C18" i="5"/>
  <c r="H26" i="5" s="1"/>
  <c r="C52" i="5"/>
  <c r="D47" i="5"/>
  <c r="E11" i="5"/>
  <c r="C64" i="5"/>
  <c r="C38" i="5"/>
  <c r="C56" i="5"/>
  <c r="D56" i="5" s="1"/>
  <c r="D27" i="5"/>
  <c r="D15" i="5"/>
  <c r="C68" i="5"/>
  <c r="D68" i="5" s="1"/>
  <c r="D17" i="5"/>
  <c r="D16" i="5"/>
  <c r="D44" i="5"/>
  <c r="D36" i="5"/>
  <c r="D60" i="5"/>
  <c r="D61" i="5"/>
  <c r="D42" i="5"/>
  <c r="E44" i="5"/>
  <c r="D43" i="5"/>
  <c r="C53" i="5"/>
  <c r="C28" i="5"/>
  <c r="C33" i="5"/>
  <c r="C57" i="5"/>
  <c r="D6" i="5"/>
  <c r="D7" i="5"/>
  <c r="F14" i="5" l="1"/>
  <c r="D45" i="5"/>
  <c r="E8" i="5"/>
  <c r="F50" i="5"/>
  <c r="E47" i="5"/>
  <c r="E17" i="5"/>
  <c r="H14" i="5"/>
  <c r="D13" i="5"/>
  <c r="E14" i="5"/>
  <c r="D12" i="5"/>
  <c r="H38" i="5"/>
  <c r="H50" i="5"/>
  <c r="G26" i="5"/>
  <c r="E38" i="5"/>
  <c r="F26" i="5"/>
  <c r="G38" i="5"/>
  <c r="D66" i="5"/>
  <c r="E68" i="5"/>
  <c r="D67" i="5"/>
  <c r="E59" i="5"/>
  <c r="D57" i="5"/>
  <c r="F62" i="5"/>
  <c r="D58" i="5"/>
  <c r="C70" i="5"/>
  <c r="D70" i="5" s="1"/>
  <c r="E62" i="5"/>
  <c r="F32" i="5"/>
  <c r="E56" i="5"/>
  <c r="D33" i="5"/>
  <c r="E35" i="5"/>
  <c r="F38" i="5"/>
  <c r="F44" i="5"/>
  <c r="D34" i="5"/>
  <c r="E29" i="5"/>
  <c r="D62" i="5"/>
  <c r="D63" i="5"/>
  <c r="D53" i="5"/>
  <c r="D54" i="5"/>
  <c r="D50" i="5"/>
  <c r="D51" i="5"/>
  <c r="E50" i="5"/>
  <c r="G50" i="5"/>
  <c r="D52" i="5"/>
  <c r="F56" i="5"/>
  <c r="G62" i="5"/>
  <c r="E53" i="5"/>
  <c r="H62" i="5"/>
  <c r="D69" i="5"/>
  <c r="D18" i="5"/>
  <c r="E20" i="5"/>
  <c r="E23" i="5"/>
  <c r="D19" i="5"/>
  <c r="D28" i="5"/>
  <c r="E32" i="5"/>
  <c r="D29" i="5"/>
  <c r="F20" i="5"/>
  <c r="D38" i="5"/>
  <c r="E41" i="5"/>
  <c r="D39" i="5"/>
  <c r="D64" i="5"/>
  <c r="D65" i="5"/>
  <c r="E65" i="5"/>
  <c r="F68" i="5"/>
  <c r="C71" i="5" l="1"/>
  <c r="D72" i="5" s="1"/>
  <c r="D71" i="5" l="1"/>
  <c r="E71" i="5"/>
</calcChain>
</file>

<file path=xl/sharedStrings.xml><?xml version="1.0" encoding="utf-8"?>
<sst xmlns="http://schemas.openxmlformats.org/spreadsheetml/2006/main" count="155" uniqueCount="66">
  <si>
    <t>Indeks</t>
  </si>
  <si>
    <t>År</t>
  </si>
  <si>
    <t>Måned</t>
  </si>
  <si>
    <t>Løn</t>
  </si>
  <si>
    <t>Forbrug</t>
  </si>
  <si>
    <t>Maskiner</t>
  </si>
  <si>
    <t>Rente</t>
  </si>
  <si>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</si>
  <si>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</si>
  <si>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</si>
  <si>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</si>
  <si>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</si>
  <si>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</si>
  <si>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</si>
  <si>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</si>
  <si>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</si>
  <si>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</si>
  <si>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</si>
  <si>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∆ Måned</t>
  </si>
  <si>
    <t>I alt</t>
  </si>
  <si>
    <t>Reelle vægte</t>
  </si>
  <si>
    <t>Navn</t>
  </si>
  <si>
    <t>Opdateres</t>
  </si>
  <si>
    <t>Hver 3. måned</t>
  </si>
  <si>
    <t>Hver måned</t>
  </si>
  <si>
    <t>Vægt</t>
  </si>
  <si>
    <t>Kilde</t>
  </si>
  <si>
    <t>Danmarks Statistik - www.statistikbanken.dk</t>
  </si>
  <si>
    <t>Juli</t>
  </si>
  <si>
    <t>Skøn</t>
  </si>
  <si>
    <t>Kildebeskrivelse</t>
  </si>
  <si>
    <t>∆ Kvartal</t>
  </si>
  <si>
    <t>∆ År</t>
  </si>
  <si>
    <t>Udvikling i indeks</t>
  </si>
  <si>
    <t>∆ Halvår</t>
  </si>
  <si>
    <t>Forskydning</t>
  </si>
  <si>
    <t>6 måneder</t>
  </si>
  <si>
    <t>2 måneder</t>
  </si>
  <si>
    <t>Note</t>
  </si>
  <si>
    <t>Kolonne1</t>
  </si>
  <si>
    <t>dec</t>
  </si>
  <si>
    <t>jan</t>
  </si>
  <si>
    <t>feb</t>
  </si>
  <si>
    <t>Anvendes</t>
  </si>
  <si>
    <t>mar</t>
  </si>
  <si>
    <t>apr</t>
  </si>
  <si>
    <t>2005=100</t>
  </si>
  <si>
    <t>2010=100</t>
  </si>
  <si>
    <t>Uggået indeks pris 10</t>
  </si>
  <si>
    <t>Indeks fremsendt til FynBus fra Danmarks Statistik</t>
  </si>
  <si>
    <t>Omregning</t>
  </si>
  <si>
    <t>maj</t>
  </si>
  <si>
    <t>jun</t>
  </si>
  <si>
    <t>juli</t>
  </si>
  <si>
    <t>juni</t>
  </si>
  <si>
    <t>august</t>
  </si>
  <si>
    <t>september</t>
  </si>
  <si>
    <t>oktober</t>
  </si>
  <si>
    <t>SBLON1: Virksomheder og organisationer. TOT Erhverv i alt. Standardberegnet lønindeks (2016=100) efter branche (DB07), sektor og enhed</t>
  </si>
  <si>
    <t>El</t>
  </si>
  <si>
    <t>PRIS111: Forbrugerprisindeks - 00. I ALT</t>
  </si>
  <si>
    <t>PRIS1121.87 I ALT. Indeksbasisår 2021=100</t>
  </si>
  <si>
    <t>ECB CIBOR3: https://data.ecb.europa.eu/data/datasets/FM/FM.M.DK.DKK.DS.MM.CIBOR3M.ASKA</t>
  </si>
  <si>
    <t>Betegnelse</t>
  </si>
  <si>
    <t>https://data.ecb.europa.eu/data/datasets/FM/FM.M.DK.DKK.DS.MM.CIBOR3M.ASKA</t>
  </si>
  <si>
    <t>PRIS114: Nettoprisindeks - 04.5.1 Elektricitet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</si>
</sst>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mmm\ yyyy"/>
    <numFmt numFmtId="169" formatCode="#,##0_ ;\-#,##0\ "/>
  </numFmts>
  <fonts count="1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9" fontId="18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65" fontId="0" fillId="0" borderId="0" xfId="0" applyNumberFormat="1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5" fillId="0" borderId="2" xfId="0" applyFont="1" applyBorder="1"/>
    <xf numFmtId="165" fontId="5" fillId="0" borderId="2" xfId="0" applyNumberFormat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/>
    <xf numFmtId="0" fontId="8" fillId="0" borderId="0" xfId="0" applyFont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/>
    <xf numFmtId="0" fontId="10" fillId="2" borderId="0" xfId="0" applyFont="1" applyFill="1"/>
    <xf numFmtId="165" fontId="5" fillId="0" borderId="3" xfId="0" applyNumberFormat="1" applyFont="1" applyBorder="1"/>
    <xf numFmtId="166" fontId="5" fillId="0" borderId="3" xfId="0" applyNumberFormat="1" applyFont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0" fillId="0" borderId="0" xfId="0" applyAlignment="1">
      <alignment vertical="top"/>
    </xf>
    <xf numFmtId="166" fontId="5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165" fontId="0" fillId="0" borderId="5" xfId="0" applyNumberFormat="1" applyBorder="1"/>
    <xf numFmtId="0" fontId="0" fillId="4" borderId="5" xfId="0" applyFill="1" applyBorder="1"/>
    <xf numFmtId="165" fontId="0" fillId="3" borderId="5" xfId="0" applyNumberFormat="1" applyFill="1" applyBorder="1"/>
    <xf numFmtId="167" fontId="0" fillId="0" borderId="5" xfId="1" applyNumberFormat="1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0" xfId="1" applyFont="1"/>
    <xf numFmtId="0" fontId="14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7" fillId="0" borderId="0" xfId="0" applyFont="1"/>
    <xf numFmtId="168" fontId="0" fillId="0" borderId="0" xfId="0" applyNumberForma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65" fontId="10" fillId="0" borderId="0" xfId="0" applyNumberFormat="1" applyFont="1" applyAlignment="1">
      <alignment horizontal="center"/>
    </xf>
    <xf numFmtId="1" fontId="0" fillId="0" borderId="0" xfId="0" applyNumberFormat="1"/>
    <xf numFmtId="1" fontId="3" fillId="0" borderId="3" xfId="0" applyNumberFormat="1" applyFont="1" applyBorder="1" applyAlignment="1">
      <alignment horizontal="left"/>
    </xf>
    <xf numFmtId="169" fontId="1" fillId="0" borderId="0" xfId="1" applyNumberFormat="1" applyFont="1"/>
    <xf numFmtId="169" fontId="1" fillId="0" borderId="1" xfId="1" applyNumberFormat="1" applyFont="1" applyBorder="1"/>
    <xf numFmtId="169" fontId="1" fillId="0" borderId="3" xfId="1" applyNumberFormat="1" applyFont="1" applyBorder="1"/>
    <xf numFmtId="169" fontId="6" fillId="0" borderId="0" xfId="1" applyNumberFormat="1" applyFont="1"/>
    <xf numFmtId="166" fontId="3" fillId="0" borderId="0" xfId="10" applyNumberFormat="1" applyFont="1"/>
    <xf numFmtId="168" fontId="9" fillId="0" borderId="0" xfId="0" applyNumberFormat="1" applyFont="1"/>
    <xf numFmtId="168" fontId="3" fillId="0" borderId="0" xfId="0" applyNumberFormat="1" applyFont="1"/>
    <xf numFmtId="168" fontId="3" fillId="0" borderId="3" xfId="0" applyNumberFormat="1" applyFont="1" applyBorder="1" applyAlignment="1">
      <alignment horizontal="left"/>
    </xf>
    <xf numFmtId="168" fontId="6" fillId="0" borderId="0" xfId="0" applyNumberFormat="1" applyFont="1"/>
    <xf numFmtId="0" fontId="1" fillId="0" borderId="0" xfId="0" applyFont="1" applyAlignment="1">
      <alignment vertical="top"/>
    </xf>
    <xf numFmtId="169" fontId="1" fillId="0" borderId="0" xfId="1" applyNumberFormat="1" applyFont="1" applyBorder="1"/>
  </cellXfs>
  <cellStyles count="11">
    <cellStyle name="Komma" xfId="1" builtinId="3"/>
    <cellStyle name="Komma 2" xfId="2" xr:uid="{8D8F957C-56FB-4A19-AE59-BAC0D0A91351}"/>
    <cellStyle name="Komma 2 2" xfId="3" xr:uid="{CBE23AAB-DCD6-458D-BC01-A79DC26EAE4B}"/>
    <cellStyle name="Komma 3" xfId="4" xr:uid="{70E8D077-F0A5-42AD-BB45-AE55E732517F}"/>
    <cellStyle name="Link 2" xfId="5" xr:uid="{7E518A7D-A78F-4970-9E45-5A59F2D749D4}"/>
    <cellStyle name="Link 3" xfId="6" xr:uid="{D8E59416-6AA1-4260-8C8C-16EC95800F82}"/>
    <cellStyle name="Link 3 2" xfId="7" xr:uid="{FF245ABE-ECF8-4E52-BB4C-571F4D43F46C}"/>
    <cellStyle name="Normal" xfId="0" builtinId="0"/>
    <cellStyle name="Normal 2" xfId="8" xr:uid="{73A2506E-A7EF-4A58-9FE2-09D76921D25F}"/>
    <cellStyle name="Normal 3" xfId="9" xr:uid="{313AF4E7-C82B-474A-8DEB-A188B1CED546}"/>
    <cellStyle name="Procent" xfId="10" builtinId="5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lightDown">
          <fgColor rgb="FFFF0000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lightDown">
          <fgColor rgb="FFFF0000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numFmt numFmtId="169" formatCode="#,##0_ ;\-#,##0\ "/>
      <border diagonalUp="0" diagonalDown="0">
        <left/>
        <right/>
        <top/>
        <bottom style="thin">
          <color indexed="64"/>
        </bottom>
      </border>
    </dxf>
    <dxf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10</xdr:row>
      <xdr:rowOff>45721</xdr:rowOff>
    </xdr:from>
    <xdr:to>
      <xdr:col>4</xdr:col>
      <xdr:colOff>340967</xdr:colOff>
      <xdr:row>26</xdr:row>
      <xdr:rowOff>60960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C76BA11-4619-0623-C785-14AE57AC6E3F}"/>
            </a:ext>
          </a:extLst>
        </xdr:cNvPr>
        <xdr:cNvSpPr txBox="1">
          <a:spLocks noChangeArrowheads="1"/>
        </xdr:cNvSpPr>
      </xdr:nvSpPr>
      <xdr:spPr bwMode="auto">
        <a:xfrm>
          <a:off x="85725" y="2352676"/>
          <a:ext cx="6315075" cy="2600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Beregning af omkostningsindekset: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- Basis 100: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Eksempel: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100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lønindeks x 60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dieselindeks x 17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forbrugerindeks x 10 pct.)  etc.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Det vil sige, at den procentvise ændring i hvert indeks (fra periode til periode) ganges med vægtningen (i pct.)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Forskydning: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Omkostningsindekset for en bestemt måned beregnes på basis af delindekset for 2 måneder tidligere, pånær lønindekset, der er forskudt 6 måneder. Dette betyder eksempelvis, at omkostningsindekset for april baseres på delindeks fra februar - dog lønindeks fra K4 året før.</a:t>
          </a:r>
        </a:p>
      </xdr:txBody>
    </xdr:sp>
    <xdr:clientData/>
  </xdr:twoCellAnchor>
  <xdr:twoCellAnchor>
    <xdr:from>
      <xdr:col>0</xdr:col>
      <xdr:colOff>95726</xdr:colOff>
      <xdr:row>26</xdr:row>
      <xdr:rowOff>118586</xdr:rowOff>
    </xdr:from>
    <xdr:to>
      <xdr:col>4</xdr:col>
      <xdr:colOff>333879</xdr:colOff>
      <xdr:row>37</xdr:row>
      <xdr:rowOff>88082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BE6850-A022-D178-C7B8-D22989F342E5}"/>
            </a:ext>
          </a:extLst>
        </xdr:cNvPr>
        <xdr:cNvSpPr txBox="1">
          <a:spLocks noChangeArrowheads="1"/>
        </xdr:cNvSpPr>
      </xdr:nvSpPr>
      <xdr:spPr bwMode="auto">
        <a:xfrm>
          <a:off x="95726" y="7857649"/>
          <a:ext cx="6298434" cy="1803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Reelle vægte: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Udgangspunktet er de basisvægte, der er fastlagt for fordelingen af omkostninger ved busdrift:Indeks: Celle C2 til Celle G2.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er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"Reelle vægte" er et udtryk for, hvordan udviklingen i de fem delindeks (Løn, diesel, Forbrug, Maskiner og Rente) giver forskydninger i, hvor stor en andel, den enkelte omkostning udgør af de samlede omkostninger ved busdrift.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Den reele vægt for det enkelte delindeks beregnes således: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Værdi af delindeks i dag / Værdi af delindeks i basis x Basisvægt / Værdi af samlet indeks i dag x 100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18CFE8-67A1-4175-9B2C-01951504AB15}" name="Tabel6" displayName="Tabel6" ref="A3:H74" totalsRowShown="0" headerRowDxfId="19">
  <autoFilter ref="A3:H74" xr:uid="{F8EB2B7C-7CDC-4FDE-88CC-B293D63C33DB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tableColumns count="8">
    <tableColumn id="2" xr3:uid="{00000000-0010-0000-0100-000002000000}" name="Måned" dataDxfId="18"/>
    <tableColumn id="3" xr3:uid="{00000000-0010-0000-0100-000003000000}" name="Løn"/>
    <tableColumn id="4" xr3:uid="{00000000-0010-0000-0100-000004000000}" name="El" dataDxfId="17"/>
    <tableColumn id="5" xr3:uid="{00000000-0010-0000-0100-000005000000}" name="Forbrug" dataDxfId="16"/>
    <tableColumn id="6" xr3:uid="{00000000-0010-0000-0100-000006000000}" name="Maskiner" dataDxfId="15"/>
    <tableColumn id="7" xr3:uid="{00000000-0010-0000-0100-000007000000}" name="Rente" dataDxfId="14" dataCellStyle="Komma"/>
    <tableColumn id="8" xr3:uid="{00000000-0010-0000-0100-000008000000}" name="Indeks" dataDxfId="13">
      <calculatedColumnFormula>100+((B4-$B$68)/$B$68*100*$B$2)+((C4-$C$68)/$C$68*100*$C$2)+((D4-$D$68)/$D$68*100*$D$2)+((E4-$E$68)/$E$68*100*$E$2)+((F4-$F$68)/$F$68*100*$F$2)</calculatedColumnFormula>
    </tableColumn>
    <tableColumn id="10" xr3:uid="{00000000-0010-0000-0100-00000A000000}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302CA1-858B-4B5D-8FE9-65A6110623F0}" name="Tabel7" displayName="Tabel7" ref="A3:G74" totalsRowShown="0" headerRowDxfId="12">
  <autoFilter ref="A3:G74" xr:uid="{415AA688-8F9A-4215-87F9-AE11B1A73507}"/>
  <tableColumns count="7">
    <tableColumn id="2" xr3:uid="{00000000-0010-0000-0300-000002000000}" name="Måned" dataDxfId="11"/>
    <tableColumn id="3" xr3:uid="{00000000-0010-0000-0300-000003000000}" name="Løn"/>
    <tableColumn id="4" xr3:uid="{00000000-0010-0000-0300-000004000000}" name="El"/>
    <tableColumn id="5" xr3:uid="{00000000-0010-0000-0300-000005000000}" name="Forbrug"/>
    <tableColumn id="6" xr3:uid="{00000000-0010-0000-0300-000006000000}" name="Maskiner"/>
    <tableColumn id="7" xr3:uid="{00000000-0010-0000-0300-000007000000}" name="Rente"/>
    <tableColumn id="8" xr3:uid="{00000000-0010-0000-0300-000008000000}" name="I al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EA2E36-24CE-40AB-A3EE-1408E967E419}" name="Tabel20" displayName="Tabel20" ref="A2:H74" totalsRowShown="0" headerRowDxfId="10" dataDxfId="9" tableBorderDxfId="8">
  <autoFilter ref="A2:H74" xr:uid="{9DB565E8-0C40-4A42-94D8-52CACAC7A47B}"/>
  <tableColumns count="8">
    <tableColumn id="1" xr3:uid="{00000000-0010-0000-0500-000001000000}" name="År" dataDxfId="7"/>
    <tableColumn id="2" xr3:uid="{00000000-0010-0000-0500-000002000000}" name="Måned" dataDxfId="6"/>
    <tableColumn id="3" xr3:uid="{00000000-0010-0000-0500-000003000000}" name="Indeks" dataDxfId="5"/>
    <tableColumn id="4" xr3:uid="{00000000-0010-0000-0500-000004000000}" name="∆ Måned" dataDxfId="4"/>
    <tableColumn id="5" xr3:uid="{00000000-0010-0000-0500-000005000000}" name="∆ Kvartal" dataDxfId="3"/>
    <tableColumn id="9" xr3:uid="{00000000-0010-0000-0500-000009000000}" name="∆ Halvår" dataDxfId="2"/>
    <tableColumn id="6" xr3:uid="{00000000-0010-0000-0500-000006000000}" name="∆ År" dataDxfId="1"/>
    <tableColumn id="7" xr3:uid="{00000000-0010-0000-0500-000007000000}" name="Kolonne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2C-1362-4FB4-8AF7-566ACB3AA602}">
  <sheetPr codeName="Ark1">
    <pageSetUpPr fitToPage="1"/>
  </sheetPr>
  <dimension ref="A1:M74"/>
  <sheetViews>
    <sheetView tabSelected="1" view="pageBreakPreview" zoomScaleNormal="100" zoomScaleSheetLayoutView="100" workbookViewId="0">
      <pane xSplit="1" ySplit="3" topLeftCell="B43" activePane="bottomRight" state="frozen"/>
      <selection pane="topRight" activeCell="B1" sqref="B1"/>
      <selection pane="bottomLeft" activeCell="A4" sqref="A4"/>
      <selection pane="bottomRight" activeCell="H76" sqref="H76"/>
    </sheetView>
  </sheetViews>
  <sheetFormatPr defaultRowHeight="12.75" x14ac:dyDescent="0.2"/>
  <cols>
    <col min="1" max="1" width="10.7109375" style="57" customWidth="1"/>
    <col min="2" max="3" width="9.5703125" customWidth="1"/>
    <col min="4" max="4" width="9.5703125" bestFit="1" customWidth="1"/>
    <col min="5" max="5" width="10.140625" customWidth="1"/>
    <col min="6" max="6" width="11.140625" style="61" customWidth="1"/>
    <col min="7" max="7" width="11.7109375" customWidth="1"/>
    <col min="8" max="8" width="10.85546875" customWidth="1"/>
  </cols>
  <sheetData>
    <row r="1" spans="1:8" ht="20.25" x14ac:dyDescent="0.3">
      <c r="A1" s="68"/>
      <c r="H1" s="20"/>
    </row>
    <row r="2" spans="1:8" x14ac:dyDescent="0.2">
      <c r="A2" s="69" t="s">
        <v>25</v>
      </c>
      <c r="B2" s="24">
        <v>0.72720952343662282</v>
      </c>
      <c r="C2" s="24">
        <v>5.1051099734235432E-2</v>
      </c>
      <c r="D2" s="24">
        <v>8.0077575340098628E-2</v>
      </c>
      <c r="E2" s="24">
        <v>0.12616763014185911</v>
      </c>
      <c r="F2" s="67">
        <v>1.5494171347184064E-2</v>
      </c>
      <c r="G2" s="19"/>
    </row>
    <row r="3" spans="1:8" ht="16.5" thickBot="1" x14ac:dyDescent="0.3">
      <c r="A3" s="70" t="s">
        <v>2</v>
      </c>
      <c r="B3" s="38" t="s">
        <v>3</v>
      </c>
      <c r="C3" s="38" t="s">
        <v>59</v>
      </c>
      <c r="D3" s="38" t="s">
        <v>4</v>
      </c>
      <c r="E3" s="38" t="s">
        <v>5</v>
      </c>
      <c r="F3" s="62" t="s">
        <v>6</v>
      </c>
      <c r="G3" s="39" t="s">
        <v>0</v>
      </c>
      <c r="H3" s="40" t="s">
        <v>38</v>
      </c>
    </row>
    <row r="4" spans="1:8" hidden="1" x14ac:dyDescent="0.2">
      <c r="A4" s="57">
        <v>43831</v>
      </c>
      <c r="B4" s="35">
        <v>106.2</v>
      </c>
      <c r="C4" s="35">
        <v>95.5</v>
      </c>
      <c r="D4" s="35">
        <v>103.1</v>
      </c>
      <c r="E4" s="35">
        <v>95.7</v>
      </c>
      <c r="F4" s="63">
        <v>-4136</v>
      </c>
      <c r="G4" s="58">
        <f t="shared" ref="G4:G35" si="0">100+((B4-$B$68)/$B$68*100*$B$2)+((C4-$C$68)/$C$68*100*$C$2)+((D4-$D$68)/$D$68*100*$D$2)+((E4-$E$68)/$E$68*100*$E$2)+((F4-$F$68)/$F$68*100*$F$2)</f>
        <v>81.850079010903073</v>
      </c>
    </row>
    <row r="5" spans="1:8" hidden="1" x14ac:dyDescent="0.2">
      <c r="A5" s="57">
        <v>43862</v>
      </c>
      <c r="B5" s="35">
        <v>106.2</v>
      </c>
      <c r="C5" s="35">
        <v>96.4</v>
      </c>
      <c r="D5" s="35">
        <v>102.9</v>
      </c>
      <c r="E5" s="35">
        <v>95.8</v>
      </c>
      <c r="F5" s="63">
        <v>-4005</v>
      </c>
      <c r="G5" s="58">
        <f t="shared" si="0"/>
        <v>81.886282367116209</v>
      </c>
    </row>
    <row r="6" spans="1:8" hidden="1" x14ac:dyDescent="0.2">
      <c r="A6" s="57">
        <v>43891</v>
      </c>
      <c r="B6" s="36">
        <v>106.2</v>
      </c>
      <c r="C6" s="36">
        <v>90.5</v>
      </c>
      <c r="D6" s="36">
        <v>103</v>
      </c>
      <c r="E6" s="36">
        <v>96.6</v>
      </c>
      <c r="F6" s="64">
        <v>-4079</v>
      </c>
      <c r="G6" s="58">
        <f t="shared" si="0"/>
        <v>81.782496998756386</v>
      </c>
    </row>
    <row r="7" spans="1:8" hidden="1" x14ac:dyDescent="0.2">
      <c r="A7" s="57">
        <v>43922</v>
      </c>
      <c r="B7" s="35">
        <v>107.2</v>
      </c>
      <c r="C7" s="35">
        <v>86.3</v>
      </c>
      <c r="D7" s="35">
        <v>103.6</v>
      </c>
      <c r="E7" s="35">
        <v>96.7</v>
      </c>
      <c r="F7" s="63">
        <v>-4090</v>
      </c>
      <c r="G7" s="58">
        <f t="shared" si="0"/>
        <v>82.272131809569672</v>
      </c>
    </row>
    <row r="8" spans="1:8" hidden="1" x14ac:dyDescent="0.2">
      <c r="A8" s="57">
        <v>43952</v>
      </c>
      <c r="B8" s="35">
        <v>107.2</v>
      </c>
      <c r="C8" s="35">
        <v>85.4</v>
      </c>
      <c r="D8" s="35">
        <v>103.3</v>
      </c>
      <c r="E8" s="35">
        <v>96.9</v>
      </c>
      <c r="F8" s="63">
        <v>-3629</v>
      </c>
      <c r="G8" s="58">
        <f t="shared" si="0"/>
        <v>82.274967940996987</v>
      </c>
    </row>
    <row r="9" spans="1:8" hidden="1" x14ac:dyDescent="0.2">
      <c r="A9" s="57">
        <v>43983</v>
      </c>
      <c r="B9" s="36">
        <v>107.2</v>
      </c>
      <c r="C9" s="36">
        <v>81.2</v>
      </c>
      <c r="D9" s="36">
        <v>103.2</v>
      </c>
      <c r="E9" s="36">
        <v>96.9</v>
      </c>
      <c r="F9" s="64">
        <v>-1226</v>
      </c>
      <c r="G9" s="58">
        <f t="shared" si="0"/>
        <v>82.286907554898178</v>
      </c>
    </row>
    <row r="10" spans="1:8" hidden="1" x14ac:dyDescent="0.2">
      <c r="A10" s="57">
        <v>44013</v>
      </c>
      <c r="B10" s="35">
        <v>107.2</v>
      </c>
      <c r="C10" s="35">
        <v>81.2</v>
      </c>
      <c r="D10" s="35">
        <v>103.1</v>
      </c>
      <c r="E10" s="35">
        <v>97</v>
      </c>
      <c r="F10" s="63">
        <v>-1267</v>
      </c>
      <c r="G10" s="58">
        <f t="shared" si="0"/>
        <v>82.288743825829656</v>
      </c>
    </row>
    <row r="11" spans="1:8" hidden="1" x14ac:dyDescent="0.2">
      <c r="A11" s="57">
        <v>44044</v>
      </c>
      <c r="B11" s="35">
        <v>107.2</v>
      </c>
      <c r="C11" s="35">
        <v>81.2</v>
      </c>
      <c r="D11" s="35">
        <v>103.2</v>
      </c>
      <c r="E11" s="35">
        <v>97.2</v>
      </c>
      <c r="F11" s="63">
        <v>-1665</v>
      </c>
      <c r="G11" s="58">
        <f t="shared" si="0"/>
        <v>82.291694626376682</v>
      </c>
    </row>
    <row r="12" spans="1:8" hidden="1" x14ac:dyDescent="0.2">
      <c r="A12" s="57">
        <v>44075</v>
      </c>
      <c r="B12" s="36">
        <v>107.2</v>
      </c>
      <c r="C12" s="36">
        <v>82.9</v>
      </c>
      <c r="D12" s="36">
        <v>104</v>
      </c>
      <c r="E12" s="36">
        <v>97.4</v>
      </c>
      <c r="F12" s="64">
        <v>-1871</v>
      </c>
      <c r="G12" s="58">
        <f t="shared" si="0"/>
        <v>82.410070704242202</v>
      </c>
    </row>
    <row r="13" spans="1:8" hidden="1" x14ac:dyDescent="0.2">
      <c r="A13" s="57">
        <v>44105</v>
      </c>
      <c r="B13" s="35">
        <v>108.6</v>
      </c>
      <c r="C13" s="35">
        <v>83.7</v>
      </c>
      <c r="D13" s="35">
        <v>103.6</v>
      </c>
      <c r="E13" s="35">
        <v>97.7</v>
      </c>
      <c r="F13" s="63">
        <v>-2068</v>
      </c>
      <c r="G13" s="58">
        <f t="shared" si="0"/>
        <v>83.239814712472338</v>
      </c>
    </row>
    <row r="14" spans="1:8" hidden="1" x14ac:dyDescent="0.2">
      <c r="A14" s="57">
        <v>44136</v>
      </c>
      <c r="B14" s="35">
        <v>108.6</v>
      </c>
      <c r="C14" s="35">
        <v>82.9</v>
      </c>
      <c r="D14" s="35">
        <v>103.5</v>
      </c>
      <c r="E14" s="35">
        <v>97.6</v>
      </c>
      <c r="F14" s="63">
        <v>-2258</v>
      </c>
      <c r="G14" s="58">
        <f t="shared" si="0"/>
        <v>83.183065356523528</v>
      </c>
    </row>
    <row r="15" spans="1:8" ht="13.5" hidden="1" thickBot="1" x14ac:dyDescent="0.25">
      <c r="A15" s="57">
        <v>44166</v>
      </c>
      <c r="B15" s="37">
        <v>108.6</v>
      </c>
      <c r="C15" s="37">
        <v>86.3</v>
      </c>
      <c r="D15" s="37">
        <v>103.7</v>
      </c>
      <c r="E15" s="37">
        <v>97.4</v>
      </c>
      <c r="F15" s="65">
        <v>-2192</v>
      </c>
      <c r="G15" s="58">
        <f t="shared" si="0"/>
        <v>83.290762541995008</v>
      </c>
    </row>
    <row r="16" spans="1:8" hidden="1" x14ac:dyDescent="0.2">
      <c r="A16" s="57">
        <v>44197</v>
      </c>
      <c r="B16" s="35">
        <v>108.5</v>
      </c>
      <c r="C16" s="35">
        <v>78.7</v>
      </c>
      <c r="D16" s="35">
        <v>103.6</v>
      </c>
      <c r="E16" s="35">
        <v>97.7</v>
      </c>
      <c r="F16" s="63">
        <v>-2286</v>
      </c>
      <c r="G16" s="58">
        <f t="shared" si="0"/>
        <v>83.002401217264222</v>
      </c>
    </row>
    <row r="17" spans="1:13" hidden="1" x14ac:dyDescent="0.2">
      <c r="A17" s="57">
        <v>44228</v>
      </c>
      <c r="B17" s="35">
        <v>108.5</v>
      </c>
      <c r="C17" s="35">
        <v>82</v>
      </c>
      <c r="D17" s="35">
        <v>103.4</v>
      </c>
      <c r="E17" s="35">
        <v>97.5</v>
      </c>
      <c r="F17" s="63">
        <v>-2237</v>
      </c>
      <c r="G17" s="58">
        <f t="shared" si="0"/>
        <v>83.079029844204342</v>
      </c>
      <c r="M17" s="42"/>
    </row>
    <row r="18" spans="1:13" hidden="1" x14ac:dyDescent="0.2">
      <c r="A18" s="57">
        <v>44256</v>
      </c>
      <c r="B18" s="36">
        <v>108.5</v>
      </c>
      <c r="C18" s="36">
        <v>81.2</v>
      </c>
      <c r="D18" s="36">
        <v>103.6</v>
      </c>
      <c r="E18" s="36">
        <v>98.5</v>
      </c>
      <c r="F18" s="64">
        <v>-2378</v>
      </c>
      <c r="G18" s="58">
        <f t="shared" si="0"/>
        <v>83.168513404985177</v>
      </c>
      <c r="M18" s="51"/>
    </row>
    <row r="19" spans="1:13" hidden="1" x14ac:dyDescent="0.2">
      <c r="A19" s="57">
        <v>44287</v>
      </c>
      <c r="B19" s="35">
        <v>109.5</v>
      </c>
      <c r="C19" s="35">
        <v>87.9</v>
      </c>
      <c r="D19" s="35">
        <v>104.2</v>
      </c>
      <c r="E19" s="35">
        <v>98.7</v>
      </c>
      <c r="F19" s="63">
        <v>-2273</v>
      </c>
      <c r="G19" s="58">
        <f t="shared" si="0"/>
        <v>84.037334499088487</v>
      </c>
    </row>
    <row r="20" spans="1:13" hidden="1" x14ac:dyDescent="0.2">
      <c r="A20" s="57">
        <v>44317</v>
      </c>
      <c r="B20" s="35">
        <v>109.5</v>
      </c>
      <c r="C20" s="35">
        <v>86.3</v>
      </c>
      <c r="D20" s="35">
        <v>104.3</v>
      </c>
      <c r="E20" s="35">
        <v>99.2</v>
      </c>
      <c r="F20" s="63">
        <v>-2077</v>
      </c>
      <c r="G20" s="58">
        <f t="shared" si="0"/>
        <v>84.059863294927027</v>
      </c>
    </row>
    <row r="21" spans="1:13" hidden="1" x14ac:dyDescent="0.2">
      <c r="A21" s="57">
        <v>44348</v>
      </c>
      <c r="B21" s="36">
        <v>109.5</v>
      </c>
      <c r="C21" s="36">
        <v>87.1</v>
      </c>
      <c r="D21" s="36">
        <v>104.7</v>
      </c>
      <c r="E21" s="36">
        <v>99.5</v>
      </c>
      <c r="F21" s="64">
        <v>-2098</v>
      </c>
      <c r="G21" s="58">
        <f t="shared" si="0"/>
        <v>84.145141821388037</v>
      </c>
    </row>
    <row r="22" spans="1:13" hidden="1" x14ac:dyDescent="0.2">
      <c r="A22" s="57">
        <v>44378</v>
      </c>
      <c r="B22" s="35">
        <v>109.7</v>
      </c>
      <c r="C22" s="35">
        <v>88.8</v>
      </c>
      <c r="D22" s="35">
        <v>104.9</v>
      </c>
      <c r="E22" s="35">
        <v>99.7</v>
      </c>
      <c r="F22" s="63">
        <v>-2091</v>
      </c>
      <c r="G22" s="58">
        <f t="shared" si="0"/>
        <v>84.353117451148478</v>
      </c>
    </row>
    <row r="23" spans="1:13" hidden="1" x14ac:dyDescent="0.2">
      <c r="A23" s="57">
        <v>44409</v>
      </c>
      <c r="B23" s="35">
        <v>109.7</v>
      </c>
      <c r="C23" s="35">
        <v>90.5</v>
      </c>
      <c r="D23" s="35">
        <v>105</v>
      </c>
      <c r="E23" s="35">
        <v>99.9</v>
      </c>
      <c r="F23" s="63">
        <v>-2103</v>
      </c>
      <c r="G23" s="58">
        <f t="shared" si="0"/>
        <v>84.437572365535246</v>
      </c>
    </row>
    <row r="24" spans="1:13" hidden="1" x14ac:dyDescent="0.2">
      <c r="A24" s="57">
        <v>44440</v>
      </c>
      <c r="B24" s="36">
        <v>109.7</v>
      </c>
      <c r="C24" s="36">
        <v>104.8</v>
      </c>
      <c r="D24" s="36">
        <v>105.7</v>
      </c>
      <c r="E24" s="36">
        <v>100</v>
      </c>
      <c r="F24" s="64"/>
      <c r="G24" s="58"/>
    </row>
    <row r="25" spans="1:13" hidden="1" x14ac:dyDescent="0.2">
      <c r="A25" s="57">
        <v>44470</v>
      </c>
      <c r="B25" s="35">
        <v>112.3</v>
      </c>
      <c r="C25" s="35">
        <v>108.1</v>
      </c>
      <c r="D25" s="35">
        <v>105.5</v>
      </c>
      <c r="E25" s="35">
        <v>100.1</v>
      </c>
      <c r="F25" s="63"/>
      <c r="G25" s="58"/>
    </row>
    <row r="26" spans="1:13" hidden="1" x14ac:dyDescent="0.2">
      <c r="A26" s="57">
        <v>44501</v>
      </c>
      <c r="B26" s="35">
        <v>112.3</v>
      </c>
      <c r="C26" s="35">
        <v>109</v>
      </c>
      <c r="D26" s="35">
        <v>105.8</v>
      </c>
      <c r="E26" s="35">
        <v>100.7</v>
      </c>
      <c r="F26" s="63">
        <v>-2143</v>
      </c>
      <c r="G26" s="58">
        <f t="shared" si="0"/>
        <v>86.692392090969648</v>
      </c>
    </row>
    <row r="27" spans="1:13" ht="13.5" hidden="1" thickBot="1" x14ac:dyDescent="0.25">
      <c r="A27" s="57">
        <v>44531</v>
      </c>
      <c r="B27" s="37">
        <v>112.3</v>
      </c>
      <c r="C27" s="37">
        <v>133.4</v>
      </c>
      <c r="D27" s="37">
        <v>106.8</v>
      </c>
      <c r="E27" s="37">
        <v>101.2</v>
      </c>
      <c r="F27" s="65">
        <v>-2763</v>
      </c>
      <c r="G27" s="58">
        <f t="shared" si="0"/>
        <v>87.581074544887201</v>
      </c>
    </row>
    <row r="28" spans="1:13" hidden="1" x14ac:dyDescent="0.2">
      <c r="A28" s="57">
        <v>44562</v>
      </c>
      <c r="B28" s="35">
        <v>111.1</v>
      </c>
      <c r="C28" s="35">
        <v>133.4</v>
      </c>
      <c r="D28" s="35">
        <v>107.1</v>
      </c>
      <c r="E28" s="35">
        <v>101.1</v>
      </c>
      <c r="F28" s="63">
        <v>-2752</v>
      </c>
      <c r="G28" s="58">
        <f t="shared" si="0"/>
        <v>86.896914816613787</v>
      </c>
    </row>
    <row r="29" spans="1:13" hidden="1" x14ac:dyDescent="0.2">
      <c r="A29" s="57">
        <v>44593</v>
      </c>
      <c r="B29" s="35">
        <v>111.1</v>
      </c>
      <c r="C29" s="35">
        <v>137.6</v>
      </c>
      <c r="D29" s="35">
        <v>106.6</v>
      </c>
      <c r="E29" s="35">
        <v>101.6</v>
      </c>
      <c r="F29" s="63">
        <v>-2729</v>
      </c>
      <c r="G29" s="58">
        <f t="shared" si="0"/>
        <v>87.05990683201945</v>
      </c>
    </row>
    <row r="30" spans="1:13" hidden="1" x14ac:dyDescent="0.2">
      <c r="A30" s="57">
        <v>44621</v>
      </c>
      <c r="B30" s="36">
        <v>111.1</v>
      </c>
      <c r="C30" s="36">
        <v>189.1</v>
      </c>
      <c r="D30" s="36">
        <v>108.1</v>
      </c>
      <c r="E30" s="36">
        <v>104.3</v>
      </c>
      <c r="F30" s="64">
        <v>-2948</v>
      </c>
      <c r="G30" s="58">
        <f t="shared" si="0"/>
        <v>89.150288392366107</v>
      </c>
    </row>
    <row r="31" spans="1:13" hidden="1" x14ac:dyDescent="0.2">
      <c r="A31" s="57">
        <v>44652</v>
      </c>
      <c r="B31" s="35">
        <v>111.9</v>
      </c>
      <c r="C31" s="35">
        <v>165.6</v>
      </c>
      <c r="D31" s="35">
        <v>109.2</v>
      </c>
      <c r="E31" s="35">
        <v>104.7</v>
      </c>
      <c r="F31" s="63"/>
      <c r="G31" s="58"/>
    </row>
    <row r="32" spans="1:13" hidden="1" x14ac:dyDescent="0.2">
      <c r="A32" s="57">
        <v>44682</v>
      </c>
      <c r="B32" s="35">
        <v>111.9</v>
      </c>
      <c r="C32" s="35">
        <v>163.9</v>
      </c>
      <c r="D32" s="35">
        <v>109.9</v>
      </c>
      <c r="E32" s="35">
        <v>104.8</v>
      </c>
      <c r="F32" s="63">
        <v>-2436</v>
      </c>
      <c r="G32" s="58">
        <f t="shared" si="0"/>
        <v>88.988919137543476</v>
      </c>
    </row>
    <row r="33" spans="1:7" ht="13.5" hidden="1" thickBot="1" x14ac:dyDescent="0.25">
      <c r="A33" s="57">
        <v>44713</v>
      </c>
      <c r="B33" s="37">
        <v>111.9</v>
      </c>
      <c r="C33" s="37">
        <v>210.2</v>
      </c>
      <c r="D33" s="37">
        <v>111.7</v>
      </c>
      <c r="E33" s="37">
        <v>106.8</v>
      </c>
      <c r="F33" s="65">
        <v>-2107</v>
      </c>
      <c r="G33" s="58">
        <f t="shared" si="0"/>
        <v>90.884968549156113</v>
      </c>
    </row>
    <row r="34" spans="1:7" hidden="1" x14ac:dyDescent="0.2">
      <c r="A34" s="57">
        <v>44743</v>
      </c>
      <c r="B34" s="35">
        <v>112.5</v>
      </c>
      <c r="C34" s="35">
        <v>196.7</v>
      </c>
      <c r="D34" s="35">
        <v>112.7</v>
      </c>
      <c r="E34" s="35">
        <v>107</v>
      </c>
      <c r="F34" s="63">
        <v>-1533</v>
      </c>
      <c r="G34" s="58">
        <f t="shared" si="0"/>
        <v>90.91204813138296</v>
      </c>
    </row>
    <row r="35" spans="1:7" hidden="1" x14ac:dyDescent="0.2">
      <c r="A35" s="57">
        <v>44774</v>
      </c>
      <c r="B35" s="35">
        <v>112.5</v>
      </c>
      <c r="C35" s="35">
        <v>199.2</v>
      </c>
      <c r="D35" s="35">
        <v>113.6</v>
      </c>
      <c r="E35" s="35">
        <v>107.4</v>
      </c>
      <c r="F35" s="63">
        <v>143</v>
      </c>
      <c r="G35" s="58">
        <f t="shared" si="0"/>
        <v>91.209237246131281</v>
      </c>
    </row>
    <row r="36" spans="1:7" hidden="1" x14ac:dyDescent="0.2">
      <c r="A36" s="57">
        <v>44805</v>
      </c>
      <c r="B36" s="36">
        <v>112.5</v>
      </c>
      <c r="C36" s="36">
        <v>240</v>
      </c>
      <c r="D36" s="36">
        <v>114.9</v>
      </c>
      <c r="E36" s="36">
        <v>108.4</v>
      </c>
      <c r="F36" s="64">
        <v>2805</v>
      </c>
      <c r="G36" s="58">
        <f t="shared" ref="G36:G67" si="1">100+((B36-$B$68)/$B$68*100*$B$2)+((C36-$C$68)/$C$68*100*$C$2)+((D36-$D$68)/$D$68*100*$D$2)+((E36-$E$68)/$E$68*100*$E$2)+((F36-$F$68)/$F$68*100*$F$2)</f>
        <v>92.931156808787719</v>
      </c>
    </row>
    <row r="37" spans="1:7" hidden="1" x14ac:dyDescent="0.2">
      <c r="A37" s="57">
        <v>44835</v>
      </c>
      <c r="B37" s="35">
        <v>115.2</v>
      </c>
      <c r="C37" s="35">
        <v>235.8</v>
      </c>
      <c r="D37" s="35">
        <v>114.9</v>
      </c>
      <c r="E37" s="35">
        <v>109.1</v>
      </c>
      <c r="F37" s="63">
        <v>6946</v>
      </c>
      <c r="G37" s="58">
        <f t="shared" si="1"/>
        <v>94.702730559175023</v>
      </c>
    </row>
    <row r="38" spans="1:7" hidden="1" x14ac:dyDescent="0.2">
      <c r="A38" s="57">
        <v>44866</v>
      </c>
      <c r="B38" s="35">
        <v>115.2</v>
      </c>
      <c r="C38" s="35">
        <v>320.8</v>
      </c>
      <c r="D38" s="35">
        <v>116.4</v>
      </c>
      <c r="E38" s="35">
        <v>109.2</v>
      </c>
      <c r="F38" s="63">
        <v>13448</v>
      </c>
      <c r="G38" s="58">
        <f t="shared" si="1"/>
        <v>98.050384830269394</v>
      </c>
    </row>
    <row r="39" spans="1:7" ht="17.25" hidden="1" customHeight="1" thickBot="1" x14ac:dyDescent="0.25">
      <c r="A39" s="57">
        <v>44896</v>
      </c>
      <c r="B39" s="37">
        <v>115.2</v>
      </c>
      <c r="C39" s="37">
        <v>344.1</v>
      </c>
      <c r="D39" s="37">
        <v>117.6</v>
      </c>
      <c r="E39" s="37">
        <v>111.1</v>
      </c>
      <c r="F39" s="65">
        <v>18013</v>
      </c>
      <c r="G39" s="58">
        <f t="shared" si="1"/>
        <v>99.412390479186314</v>
      </c>
    </row>
    <row r="40" spans="1:7" x14ac:dyDescent="0.2">
      <c r="A40" s="57">
        <v>44927</v>
      </c>
      <c r="B40" s="35">
        <v>113.9</v>
      </c>
      <c r="C40" s="35">
        <v>315.8</v>
      </c>
      <c r="D40" s="35">
        <v>116.6</v>
      </c>
      <c r="E40" s="35">
        <v>111.4</v>
      </c>
      <c r="F40" s="63">
        <v>20906</v>
      </c>
      <c r="G40" s="58">
        <f t="shared" si="1"/>
        <v>97.881702090266089</v>
      </c>
    </row>
    <row r="41" spans="1:7" x14ac:dyDescent="0.2">
      <c r="A41" s="57">
        <v>44958</v>
      </c>
      <c r="B41" s="35">
        <v>113.9</v>
      </c>
      <c r="C41" s="35">
        <v>282.60000000000002</v>
      </c>
      <c r="D41" s="35">
        <v>115.9</v>
      </c>
      <c r="E41" s="35">
        <v>111.5</v>
      </c>
      <c r="F41" s="63">
        <v>23325</v>
      </c>
      <c r="G41" s="58">
        <f t="shared" si="1"/>
        <v>96.907041778634095</v>
      </c>
    </row>
    <row r="42" spans="1:7" x14ac:dyDescent="0.2">
      <c r="A42" s="57">
        <v>44986</v>
      </c>
      <c r="B42" s="36">
        <v>113.9</v>
      </c>
      <c r="C42" s="36">
        <v>310</v>
      </c>
      <c r="D42" s="36">
        <v>116.4</v>
      </c>
      <c r="E42" s="36">
        <v>113</v>
      </c>
      <c r="F42" s="64">
        <v>26197</v>
      </c>
      <c r="G42" s="58">
        <f t="shared" si="1"/>
        <v>98.20229195289258</v>
      </c>
    </row>
    <row r="43" spans="1:7" x14ac:dyDescent="0.2">
      <c r="A43" s="57">
        <v>45017</v>
      </c>
      <c r="B43" s="35">
        <v>115.5</v>
      </c>
      <c r="C43" s="35">
        <v>300.89999999999998</v>
      </c>
      <c r="D43" s="35">
        <v>117.5</v>
      </c>
      <c r="E43" s="35">
        <v>112.7</v>
      </c>
      <c r="F43" s="63">
        <v>28557</v>
      </c>
      <c r="G43" s="58">
        <f t="shared" si="1"/>
        <v>99.02069711724009</v>
      </c>
    </row>
    <row r="44" spans="1:7" x14ac:dyDescent="0.2">
      <c r="A44" s="57">
        <v>45047</v>
      </c>
      <c r="B44" s="35">
        <v>115.5</v>
      </c>
      <c r="C44" s="35">
        <v>294.2</v>
      </c>
      <c r="D44" s="35">
        <v>117.3</v>
      </c>
      <c r="E44" s="35">
        <v>113.2</v>
      </c>
      <c r="F44" s="63">
        <v>30728</v>
      </c>
      <c r="G44" s="58">
        <f t="shared" si="1"/>
        <v>98.984036398499683</v>
      </c>
    </row>
    <row r="45" spans="1:7" ht="13.5" thickBot="1" x14ac:dyDescent="0.25">
      <c r="A45" s="57">
        <v>45078</v>
      </c>
      <c r="B45" s="37">
        <v>115.5</v>
      </c>
      <c r="C45" s="37">
        <v>276.8</v>
      </c>
      <c r="D45" s="37">
        <v>117.6</v>
      </c>
      <c r="E45" s="37">
        <v>113.3</v>
      </c>
      <c r="F45" s="65">
        <v>32816</v>
      </c>
      <c r="G45" s="58">
        <f t="shared" si="1"/>
        <v>98.576719677962231</v>
      </c>
    </row>
    <row r="46" spans="1:7" x14ac:dyDescent="0.2">
      <c r="A46" s="57">
        <v>45108</v>
      </c>
      <c r="B46" s="35">
        <v>116.5</v>
      </c>
      <c r="C46" s="35">
        <v>162.9</v>
      </c>
      <c r="D46" s="35">
        <v>116</v>
      </c>
      <c r="E46" s="35">
        <v>113</v>
      </c>
      <c r="F46" s="63">
        <v>33961</v>
      </c>
      <c r="G46" s="58">
        <f t="shared" si="1"/>
        <v>95.323662563665366</v>
      </c>
    </row>
    <row r="47" spans="1:7" x14ac:dyDescent="0.2">
      <c r="A47" s="57">
        <v>45139</v>
      </c>
      <c r="B47" s="35">
        <v>116.5</v>
      </c>
      <c r="C47" s="35">
        <v>161.19999999999999</v>
      </c>
      <c r="D47" s="35">
        <v>116.4</v>
      </c>
      <c r="E47" s="35">
        <v>113.6</v>
      </c>
      <c r="F47" s="63">
        <v>35624</v>
      </c>
      <c r="G47" s="58">
        <f t="shared" si="1"/>
        <v>95.470190210099972</v>
      </c>
    </row>
    <row r="48" spans="1:7" x14ac:dyDescent="0.2">
      <c r="A48" s="57">
        <v>45170</v>
      </c>
      <c r="B48" s="36">
        <v>116.5</v>
      </c>
      <c r="C48" s="36">
        <v>144.5</v>
      </c>
      <c r="D48" s="36">
        <v>118.5</v>
      </c>
      <c r="E48" s="36">
        <v>114.8</v>
      </c>
      <c r="F48" s="64">
        <v>37208</v>
      </c>
      <c r="G48" s="58">
        <f t="shared" si="1"/>
        <v>95.295943059635746</v>
      </c>
    </row>
    <row r="49" spans="1:13" x14ac:dyDescent="0.2">
      <c r="A49" s="57">
        <v>45200</v>
      </c>
      <c r="B49" s="35">
        <v>119.2</v>
      </c>
      <c r="C49" s="35">
        <v>134.5</v>
      </c>
      <c r="D49" s="35">
        <v>117.7</v>
      </c>
      <c r="E49" s="35">
        <v>114.5</v>
      </c>
      <c r="F49" s="63">
        <v>38014</v>
      </c>
      <c r="G49" s="58">
        <f t="shared" si="1"/>
        <v>96.492051393871435</v>
      </c>
    </row>
    <row r="50" spans="1:13" x14ac:dyDescent="0.2">
      <c r="A50" s="57">
        <v>45231</v>
      </c>
      <c r="B50" s="35">
        <v>119.2</v>
      </c>
      <c r="C50" s="35">
        <v>137</v>
      </c>
      <c r="D50" s="35">
        <v>117.4</v>
      </c>
      <c r="E50" s="35">
        <v>114.2</v>
      </c>
      <c r="F50" s="63">
        <v>39102</v>
      </c>
      <c r="G50" s="58">
        <f t="shared" si="1"/>
        <v>96.592468376695308</v>
      </c>
    </row>
    <row r="51" spans="1:13" ht="13.5" thickBot="1" x14ac:dyDescent="0.25">
      <c r="A51" s="57">
        <v>45261</v>
      </c>
      <c r="B51" s="37">
        <v>119.2</v>
      </c>
      <c r="C51" s="37">
        <v>143.69999999999999</v>
      </c>
      <c r="D51" s="37">
        <v>117.7</v>
      </c>
      <c r="E51" s="37">
        <v>114.1</v>
      </c>
      <c r="F51" s="65">
        <v>39655</v>
      </c>
      <c r="G51" s="58">
        <f t="shared" si="1"/>
        <v>96.85903811179692</v>
      </c>
    </row>
    <row r="52" spans="1:13" x14ac:dyDescent="0.2">
      <c r="A52" s="57">
        <v>45292</v>
      </c>
      <c r="B52" s="35">
        <v>119.5</v>
      </c>
      <c r="C52" s="35">
        <v>147.80000000000001</v>
      </c>
      <c r="D52" s="35">
        <v>117.3</v>
      </c>
      <c r="E52" s="35">
        <v>113.8</v>
      </c>
      <c r="F52" s="63">
        <v>39520</v>
      </c>
      <c r="G52" s="58">
        <f t="shared" si="1"/>
        <v>97.098971630561863</v>
      </c>
    </row>
    <row r="53" spans="1:13" x14ac:dyDescent="0.2">
      <c r="A53" s="57">
        <v>45323</v>
      </c>
      <c r="B53" s="35">
        <v>119.5</v>
      </c>
      <c r="C53" s="35">
        <v>150.30000000000001</v>
      </c>
      <c r="D53" s="35">
        <v>116.7</v>
      </c>
      <c r="E53" s="35">
        <v>113.6</v>
      </c>
      <c r="F53" s="63">
        <v>39068</v>
      </c>
      <c r="G53" s="58">
        <f t="shared" si="1"/>
        <v>97.089669721899355</v>
      </c>
    </row>
    <row r="54" spans="1:13" x14ac:dyDescent="0.2">
      <c r="A54" s="57">
        <v>45352</v>
      </c>
      <c r="B54" s="36">
        <v>119.5</v>
      </c>
      <c r="C54" s="36">
        <v>166.1</v>
      </c>
      <c r="D54" s="36">
        <v>117.8</v>
      </c>
      <c r="E54" s="36">
        <v>112.7</v>
      </c>
      <c r="F54" s="64">
        <v>38895</v>
      </c>
      <c r="G54" s="58">
        <f t="shared" si="1"/>
        <v>97.573363591050892</v>
      </c>
    </row>
    <row r="55" spans="1:13" x14ac:dyDescent="0.2">
      <c r="A55" s="57">
        <v>45383</v>
      </c>
      <c r="B55" s="35">
        <v>120.8</v>
      </c>
      <c r="C55" s="35">
        <v>162</v>
      </c>
      <c r="D55" s="35">
        <v>118.4</v>
      </c>
      <c r="E55" s="35">
        <v>112.9</v>
      </c>
      <c r="F55" s="63">
        <v>38779</v>
      </c>
      <c r="G55" s="58">
        <f t="shared" si="1"/>
        <v>98.244029524291193</v>
      </c>
    </row>
    <row r="56" spans="1:13" x14ac:dyDescent="0.2">
      <c r="A56" s="57">
        <v>45413</v>
      </c>
      <c r="B56" s="35">
        <v>120.8</v>
      </c>
      <c r="C56" s="35">
        <v>161.1</v>
      </c>
      <c r="D56" s="35">
        <v>118.4</v>
      </c>
      <c r="E56" s="35">
        <v>112.6</v>
      </c>
      <c r="F56" s="63">
        <v>38788</v>
      </c>
      <c r="G56" s="58">
        <f t="shared" si="1"/>
        <v>98.181306317945925</v>
      </c>
    </row>
    <row r="57" spans="1:13" ht="13.5" thickBot="1" x14ac:dyDescent="0.25">
      <c r="A57" s="57">
        <v>45444</v>
      </c>
      <c r="B57" s="37">
        <v>120.8</v>
      </c>
      <c r="C57" s="37">
        <v>127.9</v>
      </c>
      <c r="D57" s="37">
        <v>118.5</v>
      </c>
      <c r="E57" s="37">
        <v>113</v>
      </c>
      <c r="F57" s="65">
        <v>38225</v>
      </c>
      <c r="G57" s="58">
        <f t="shared" si="1"/>
        <v>97.098083734511704</v>
      </c>
    </row>
    <row r="58" spans="1:13" x14ac:dyDescent="0.2">
      <c r="A58" s="57">
        <v>45474</v>
      </c>
      <c r="B58" s="35">
        <v>121.5</v>
      </c>
      <c r="C58" s="35">
        <v>127.9</v>
      </c>
      <c r="D58" s="35">
        <v>118.5</v>
      </c>
      <c r="E58" s="35">
        <v>113.5</v>
      </c>
      <c r="F58" s="63">
        <v>37343</v>
      </c>
      <c r="G58" s="58">
        <f t="shared" si="1"/>
        <v>97.500858268065102</v>
      </c>
    </row>
    <row r="59" spans="1:13" x14ac:dyDescent="0.2">
      <c r="A59" s="57">
        <v>45505</v>
      </c>
      <c r="B59" s="35">
        <v>121.5</v>
      </c>
      <c r="C59" s="35">
        <v>129.6</v>
      </c>
      <c r="D59" s="35">
        <v>118.5</v>
      </c>
      <c r="E59" s="35">
        <v>113.5</v>
      </c>
      <c r="F59" s="63">
        <v>36474</v>
      </c>
      <c r="G59" s="58">
        <f t="shared" si="1"/>
        <v>97.500120861685275</v>
      </c>
      <c r="J59" s="56"/>
      <c r="K59" s="56"/>
      <c r="L59" s="56"/>
      <c r="M59" s="56"/>
    </row>
    <row r="60" spans="1:13" x14ac:dyDescent="0.2">
      <c r="A60" s="57">
        <v>45536</v>
      </c>
      <c r="B60" s="36">
        <v>121.5</v>
      </c>
      <c r="C60" s="36">
        <v>130.4</v>
      </c>
      <c r="D60" s="36">
        <v>119.8</v>
      </c>
      <c r="E60" s="36">
        <v>113.7</v>
      </c>
      <c r="F60" s="64">
        <v>35870</v>
      </c>
      <c r="G60" s="58">
        <f t="shared" si="1"/>
        <v>97.595967939114445</v>
      </c>
      <c r="J60" s="56"/>
      <c r="K60" s="56"/>
      <c r="L60" s="56"/>
      <c r="M60" s="56"/>
    </row>
    <row r="61" spans="1:13" x14ac:dyDescent="0.2">
      <c r="A61" s="57">
        <v>45566</v>
      </c>
      <c r="B61" s="35">
        <v>125.5</v>
      </c>
      <c r="C61" s="35">
        <v>153.4</v>
      </c>
      <c r="D61" s="35">
        <v>119.3</v>
      </c>
      <c r="E61" s="35">
        <v>113.9</v>
      </c>
      <c r="F61" s="63">
        <v>34462</v>
      </c>
      <c r="G61" s="58">
        <f t="shared" si="1"/>
        <v>100.56550833077058</v>
      </c>
      <c r="J61" s="56"/>
      <c r="K61" s="56"/>
      <c r="L61" s="56"/>
      <c r="M61" s="56"/>
    </row>
    <row r="62" spans="1:13" x14ac:dyDescent="0.2">
      <c r="A62" s="57">
        <v>45597</v>
      </c>
      <c r="B62" s="35">
        <v>125.5</v>
      </c>
      <c r="C62" s="35">
        <v>136.4</v>
      </c>
      <c r="D62" s="35">
        <v>118.9</v>
      </c>
      <c r="E62" s="35">
        <v>113.8</v>
      </c>
      <c r="F62" s="63">
        <v>33398</v>
      </c>
      <c r="G62" s="58">
        <f t="shared" si="1"/>
        <v>99.895858939881393</v>
      </c>
      <c r="J62" s="56"/>
      <c r="K62" s="56"/>
    </row>
    <row r="63" spans="1:13" ht="13.5" thickBot="1" x14ac:dyDescent="0.25">
      <c r="A63" s="57">
        <v>45627</v>
      </c>
      <c r="B63" s="37">
        <v>125.5</v>
      </c>
      <c r="C63" s="37">
        <v>162.80000000000001</v>
      </c>
      <c r="D63" s="37">
        <v>119.6</v>
      </c>
      <c r="E63" s="37">
        <v>113.2</v>
      </c>
      <c r="F63" s="65">
        <v>30786</v>
      </c>
      <c r="G63" s="58">
        <f t="shared" si="1"/>
        <v>100.57710993321693</v>
      </c>
      <c r="J63" s="56"/>
      <c r="K63" s="56"/>
    </row>
    <row r="64" spans="1:13" x14ac:dyDescent="0.2">
      <c r="A64" s="57">
        <v>45658</v>
      </c>
      <c r="B64" s="35">
        <v>124.7</v>
      </c>
      <c r="C64" s="35">
        <v>172.2</v>
      </c>
      <c r="D64" s="35">
        <v>119.2</v>
      </c>
      <c r="E64" s="35">
        <v>113.5</v>
      </c>
      <c r="F64" s="63">
        <v>28943</v>
      </c>
      <c r="G64" s="58">
        <f t="shared" si="1"/>
        <v>100.31159218067678</v>
      </c>
      <c r="J64" s="56"/>
      <c r="K64" s="56"/>
    </row>
    <row r="65" spans="1:11" x14ac:dyDescent="0.2">
      <c r="A65" s="57">
        <v>45689</v>
      </c>
      <c r="B65" s="35">
        <v>124.7</v>
      </c>
      <c r="C65" s="35">
        <v>163.69999999999999</v>
      </c>
      <c r="D65" s="35">
        <v>118.9</v>
      </c>
      <c r="E65" s="35">
        <v>113.8</v>
      </c>
      <c r="F65" s="63">
        <v>27556</v>
      </c>
      <c r="G65" s="58">
        <f t="shared" si="1"/>
        <v>99.95322413141696</v>
      </c>
      <c r="J65" s="56"/>
      <c r="K65" s="56"/>
    </row>
    <row r="66" spans="1:11" x14ac:dyDescent="0.2">
      <c r="A66" s="57">
        <v>45717</v>
      </c>
      <c r="B66" s="36">
        <v>124.7</v>
      </c>
      <c r="C66" s="36">
        <v>167.2</v>
      </c>
      <c r="D66" s="36">
        <v>119.6</v>
      </c>
      <c r="E66" s="36">
        <v>113.1</v>
      </c>
      <c r="F66" s="64">
        <v>26233</v>
      </c>
      <c r="G66" s="58">
        <f t="shared" si="1"/>
        <v>99.950589820264966</v>
      </c>
      <c r="H66" s="42"/>
    </row>
    <row r="67" spans="1:11" x14ac:dyDescent="0.2">
      <c r="A67" s="57">
        <v>45748</v>
      </c>
      <c r="B67" s="35">
        <v>125.8</v>
      </c>
      <c r="C67" s="35">
        <v>182.6</v>
      </c>
      <c r="D67" s="35">
        <v>120.8</v>
      </c>
      <c r="E67" s="35">
        <v>112.9</v>
      </c>
      <c r="F67" s="63">
        <v>24583</v>
      </c>
      <c r="G67" s="58">
        <f t="shared" si="1"/>
        <v>101.04510091838596</v>
      </c>
    </row>
    <row r="68" spans="1:11" s="4" customFormat="1" x14ac:dyDescent="0.2">
      <c r="A68" s="71">
        <v>45778</v>
      </c>
      <c r="B68" s="59">
        <v>125.8</v>
      </c>
      <c r="C68" s="59">
        <v>154.4</v>
      </c>
      <c r="D68" s="59">
        <v>120.2</v>
      </c>
      <c r="E68" s="59">
        <v>112.8</v>
      </c>
      <c r="F68" s="66">
        <v>23644</v>
      </c>
      <c r="G68" s="60">
        <f t="shared" ref="G68:G73" si="2">100+((B68-$B$68)/$B$68*100*$B$2)+((C68-$C$68)/$C$68*100*$C$2)+((D68-$D$68)/$D$68*100*$D$2)+((E68-$E$68)/$E$68*100*$E$2)+((F68-$F$68)/$F$68*100*$F$2)</f>
        <v>100</v>
      </c>
    </row>
    <row r="69" spans="1:11" ht="13.5" thickBot="1" x14ac:dyDescent="0.25">
      <c r="A69" s="57">
        <v>45809</v>
      </c>
      <c r="B69" s="37">
        <v>125.8</v>
      </c>
      <c r="C69" s="37">
        <v>124.5</v>
      </c>
      <c r="D69" s="37">
        <v>120.3</v>
      </c>
      <c r="E69" s="37">
        <v>114.6</v>
      </c>
      <c r="F69" s="65">
        <v>21856</v>
      </c>
      <c r="G69" s="58">
        <f>100+((B69-$B$68)/$B$68*100*$B$2)+((C69-$C$68)/$C$68*100*$C$2)+((D69-$D$68)/$D$68*100*$D$2)+((E69-$E$68)/$E$68*100*$E$2)+((F69-$F$68)/$F$68*100*$F$2)</f>
        <v>99.102204665845179</v>
      </c>
    </row>
    <row r="70" spans="1:11" x14ac:dyDescent="0.2">
      <c r="A70" s="57">
        <v>45839</v>
      </c>
      <c r="B70" s="35">
        <v>126.3</v>
      </c>
      <c r="C70" s="35">
        <v>123.7</v>
      </c>
      <c r="D70" s="35">
        <v>120.4</v>
      </c>
      <c r="E70" s="35">
        <v>114.9</v>
      </c>
      <c r="F70" s="63">
        <v>20488</v>
      </c>
      <c r="G70" s="58">
        <f t="shared" si="2"/>
        <v>99.315358025746576</v>
      </c>
    </row>
    <row r="71" spans="1:11" x14ac:dyDescent="0.2">
      <c r="A71" s="57">
        <v>45870</v>
      </c>
      <c r="B71" s="35">
        <v>126.3</v>
      </c>
      <c r="C71" s="35">
        <v>116</v>
      </c>
      <c r="D71" s="35">
        <v>120.7</v>
      </c>
      <c r="E71" s="35">
        <v>114.4</v>
      </c>
      <c r="F71" s="63">
        <v>19700</v>
      </c>
      <c r="G71" s="58">
        <f t="shared" si="2"/>
        <v>98.97318602613052</v>
      </c>
    </row>
    <row r="72" spans="1:11" x14ac:dyDescent="0.2">
      <c r="A72" s="57">
        <v>45901</v>
      </c>
      <c r="B72" s="36">
        <v>126.3</v>
      </c>
      <c r="C72" s="36">
        <v>132.19999999999999</v>
      </c>
      <c r="D72" s="36">
        <v>122.5</v>
      </c>
      <c r="E72" s="36">
        <v>114.8</v>
      </c>
      <c r="F72" s="64">
        <v>19523</v>
      </c>
      <c r="G72" s="58">
        <f t="shared" si="2"/>
        <v>99.661883596434436</v>
      </c>
    </row>
    <row r="73" spans="1:11" x14ac:dyDescent="0.2">
      <c r="A73" s="57">
        <v>45931</v>
      </c>
      <c r="B73" s="35">
        <v>129.1</v>
      </c>
      <c r="C73" s="35">
        <v>123.7</v>
      </c>
      <c r="D73" s="35">
        <v>121.7</v>
      </c>
      <c r="E73" s="35">
        <v>113.3</v>
      </c>
      <c r="F73" s="73">
        <v>19641</v>
      </c>
      <c r="G73" s="58">
        <f t="shared" si="2"/>
        <v>100.78608873039025</v>
      </c>
    </row>
    <row r="74" spans="1:11" x14ac:dyDescent="0.2">
      <c r="A74" s="57">
        <v>45962</v>
      </c>
      <c r="B74" s="36">
        <v>129.1</v>
      </c>
      <c r="C74" s="36">
        <v>116</v>
      </c>
      <c r="D74" s="36">
        <v>121.6</v>
      </c>
      <c r="E74" s="36">
        <v>113.3</v>
      </c>
      <c r="F74" s="64">
        <v>19789</v>
      </c>
      <c r="G74" s="58">
        <f t="shared" ref="G74" si="3">100+((B74-$B$68)/$B$68*100*$B$2)+((C74-$C$68)/$C$68*100*$C$2)+((D74-$D$68)/$D$68*100*$D$2)+((E74-$E$68)/$E$68*100*$E$2)+((F74-$F$68)/$F$68*100*$F$2)</f>
        <v>100.53453108908353</v>
      </c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A71C-2E5E-471D-A24B-126030B90383}">
  <sheetPr codeName="Ark2">
    <pageSetUpPr fitToPage="1"/>
  </sheetPr>
  <dimension ref="A1:G74"/>
  <sheetViews>
    <sheetView view="pageBreakPreview" topLeftCell="A24" zoomScale="96" zoomScaleNormal="100" zoomScaleSheetLayoutView="96" workbookViewId="0">
      <selection activeCell="H72" sqref="H72"/>
    </sheetView>
  </sheetViews>
  <sheetFormatPr defaultRowHeight="12.75" x14ac:dyDescent="0.2"/>
  <cols>
    <col min="1" max="1" width="12.5703125" style="57" customWidth="1"/>
    <col min="2" max="2" width="15.42578125" customWidth="1"/>
    <col min="3" max="3" width="14.85546875" bestFit="1" customWidth="1"/>
    <col min="5" max="5" width="10.140625" customWidth="1"/>
    <col min="6" max="6" width="11.140625" customWidth="1"/>
    <col min="7" max="7" width="11.85546875" bestFit="1" customWidth="1"/>
  </cols>
  <sheetData>
    <row r="1" spans="1:7" ht="18" x14ac:dyDescent="0.25">
      <c r="B1" s="1" t="s">
        <v>20</v>
      </c>
      <c r="C1" s="2"/>
      <c r="G1" s="26" t="s">
        <v>29</v>
      </c>
    </row>
    <row r="2" spans="1:7" x14ac:dyDescent="0.2">
      <c r="C2" s="3"/>
      <c r="D2" s="3"/>
      <c r="E2" s="3"/>
      <c r="F2" s="3"/>
      <c r="G2" s="3"/>
    </row>
    <row r="3" spans="1:7" ht="13.5" thickBot="1" x14ac:dyDescent="0.25">
      <c r="A3" s="69" t="s">
        <v>2</v>
      </c>
      <c r="B3" s="38" t="s">
        <v>3</v>
      </c>
      <c r="C3" s="2" t="s">
        <v>59</v>
      </c>
      <c r="D3" s="2" t="s">
        <v>4</v>
      </c>
      <c r="E3" s="2" t="s">
        <v>5</v>
      </c>
      <c r="F3" s="2" t="s">
        <v>6</v>
      </c>
      <c r="G3" s="2" t="s">
        <v>19</v>
      </c>
    </row>
    <row r="4" spans="1:7" x14ac:dyDescent="0.2">
      <c r="A4" s="57">
        <f>Tabel6[[#This Row],[Måned]]</f>
        <v>43831</v>
      </c>
      <c r="B4" s="23">
        <f>(Indeks!B4/Indeks!B$68*Indeks!B$2)/Indeks!$G4*100</f>
        <v>0.75003983631912985</v>
      </c>
      <c r="C4" s="23">
        <f>(Indeks!C4/Indeks!C$68*Indeks!C$2)/Indeks!$G4*100</f>
        <v>3.8578210159130044E-2</v>
      </c>
      <c r="D4" s="23">
        <f>(Indeks!D4/Indeks!D$68*Indeks!D$2)/Indeks!$G4*100</f>
        <v>8.3916238644676053E-2</v>
      </c>
      <c r="E4" s="23">
        <f>(Indeks!E4/Indeks!E$68*Indeks!E$2)/Indeks!$G4*100</f>
        <v>0.130777093424219</v>
      </c>
      <c r="F4" s="23">
        <f>(Indeks!F4/Indeks!F$68*Indeks!F$2)/Indeks!$G4*100</f>
        <v>-3.3113785471550077E-3</v>
      </c>
      <c r="G4" s="23">
        <f>SUM(B4:F4)</f>
        <v>1</v>
      </c>
    </row>
    <row r="5" spans="1:7" x14ac:dyDescent="0.2">
      <c r="A5" s="57">
        <f>Tabel6[[#This Row],[Måned]]</f>
        <v>43862</v>
      </c>
      <c r="B5" s="23">
        <f>(Indeks!B5/Indeks!B$68*Indeks!B$2)/Indeks!$G5*100</f>
        <v>0.74970823060223368</v>
      </c>
      <c r="C5" s="23">
        <f>(Indeks!C5/Indeks!C$68*Indeks!C$2)/Indeks!$G5*100</f>
        <v>3.892455760445087E-2</v>
      </c>
      <c r="D5" s="23">
        <f>(Indeks!D5/Indeks!D$68*Indeks!D$2)/Indeks!$G5*100</f>
        <v>8.3716423671963219E-2</v>
      </c>
      <c r="E5" s="23">
        <f>(Indeks!E5/Indeks!E$68*Indeks!E$2)/Indeks!$G5*100</f>
        <v>0.13085586734959351</v>
      </c>
      <c r="F5" s="23">
        <f>(Indeks!F5/Indeks!F$68*Indeks!F$2)/Indeks!$G5*100</f>
        <v>-3.2050792282412644E-3</v>
      </c>
      <c r="G5" s="23">
        <f t="shared" ref="G5:G68" si="0">SUM(B5:F5)</f>
        <v>0.99999999999999989</v>
      </c>
    </row>
    <row r="6" spans="1:7" x14ac:dyDescent="0.2">
      <c r="A6" s="57">
        <f>Tabel6[[#This Row],[Måned]]</f>
        <v>43891</v>
      </c>
      <c r="B6" s="23">
        <f>(Indeks!B6/Indeks!B$68*Indeks!B$2)/Indeks!$G6*100</f>
        <v>0.75065964132862217</v>
      </c>
      <c r="C6" s="23">
        <f>(Indeks!C6/Indeks!C$68*Indeks!C$2)/Indeks!$G6*100</f>
        <v>3.6588619088520097E-2</v>
      </c>
      <c r="D6" s="23">
        <f>(Indeks!D6/Indeks!D$68*Indeks!D$2)/Indeks!$G6*100</f>
        <v>8.3904123587353496E-2</v>
      </c>
      <c r="E6" s="23">
        <f>(Indeks!E6/Indeks!E$68*Indeks!E$2)/Indeks!$G6*100</f>
        <v>0.13211605769508489</v>
      </c>
      <c r="F6" s="23">
        <f>(Indeks!F6/Indeks!F$68*Indeks!F$2)/Indeks!$G6*100</f>
        <v>-3.2684416995806729E-3</v>
      </c>
      <c r="G6" s="23">
        <f t="shared" si="0"/>
        <v>0.99999999999999989</v>
      </c>
    </row>
    <row r="7" spans="1:7" x14ac:dyDescent="0.2">
      <c r="A7" s="57">
        <f>Tabel6[[#This Row],[Måned]]</f>
        <v>43922</v>
      </c>
      <c r="B7" s="23">
        <f>(Indeks!B7/Indeks!B$68*Indeks!B$2)/Indeks!$G7*100</f>
        <v>0.7532184530131677</v>
      </c>
      <c r="C7" s="23">
        <f>(Indeks!C7/Indeks!C$68*Indeks!C$2)/Indeks!$G7*100</f>
        <v>3.4682935718552826E-2</v>
      </c>
      <c r="D7" s="23">
        <f>(Indeks!D7/Indeks!D$68*Indeks!D$2)/Indeks!$G7*100</f>
        <v>8.3890629196681152E-2</v>
      </c>
      <c r="E7" s="23">
        <f>(Indeks!E7/Indeks!E$68*Indeks!E$2)/Indeks!$G7*100</f>
        <v>0.13146573362855124</v>
      </c>
      <c r="F7" s="23">
        <f>(Indeks!F7/Indeks!F$68*Indeks!F$2)/Indeks!$G7*100</f>
        <v>-3.2577515569528928E-3</v>
      </c>
      <c r="G7" s="23">
        <f t="shared" si="0"/>
        <v>1</v>
      </c>
    </row>
    <row r="8" spans="1:7" x14ac:dyDescent="0.2">
      <c r="A8" s="57">
        <f>Tabel6[[#This Row],[Måned]]</f>
        <v>43952</v>
      </c>
      <c r="B8" s="23">
        <f>(Indeks!B8/Indeks!B$68*Indeks!B$2)/Indeks!$G8*100</f>
        <v>0.75319248853600429</v>
      </c>
      <c r="C8" s="23">
        <f>(Indeks!C8/Indeks!C$68*Indeks!C$2)/Indeks!$G8*100</f>
        <v>3.4320053404523591E-2</v>
      </c>
      <c r="D8" s="23">
        <f>(Indeks!D8/Indeks!D$68*Indeks!D$2)/Indeks!$G8*100</f>
        <v>8.3644819212775029E-2</v>
      </c>
      <c r="E8" s="23">
        <f>(Indeks!E8/Indeks!E$68*Indeks!E$2)/Indeks!$G8*100</f>
        <v>0.1317330967602548</v>
      </c>
      <c r="F8" s="23">
        <f>(Indeks!F8/Indeks!F$68*Indeks!F$2)/Indeks!$G8*100</f>
        <v>-2.8904579135578755E-3</v>
      </c>
      <c r="G8" s="23">
        <f t="shared" si="0"/>
        <v>0.99999999999999967</v>
      </c>
    </row>
    <row r="9" spans="1:7" x14ac:dyDescent="0.2">
      <c r="A9" s="57">
        <f>Tabel6[[#This Row],[Måned]]</f>
        <v>43983</v>
      </c>
      <c r="B9" s="23">
        <f>(Indeks!B9/Indeks!B$68*Indeks!B$2)/Indeks!$G9*100</f>
        <v>0.75308320228654357</v>
      </c>
      <c r="C9" s="23">
        <f>(Indeks!C9/Indeks!C$68*Indeks!C$2)/Indeks!$G9*100</f>
        <v>3.2627447081826112E-2</v>
      </c>
      <c r="D9" s="23">
        <f>(Indeks!D9/Indeks!D$68*Indeks!D$2)/Indeks!$G9*100</f>
        <v>8.3551721598921519E-2</v>
      </c>
      <c r="E9" s="23">
        <f>(Indeks!E9/Indeks!E$68*Indeks!E$2)/Indeks!$G9*100</f>
        <v>0.13171398263432563</v>
      </c>
      <c r="F9" s="23">
        <f>(Indeks!F9/Indeks!F$68*Indeks!F$2)/Indeks!$G9*100</f>
        <v>-9.7635360161674948E-4</v>
      </c>
      <c r="G9" s="23">
        <f t="shared" si="0"/>
        <v>1</v>
      </c>
    </row>
    <row r="10" spans="1:7" x14ac:dyDescent="0.2">
      <c r="A10" s="57">
        <f>Tabel6[[#This Row],[Måned]]</f>
        <v>44013</v>
      </c>
      <c r="B10" s="23">
        <f>(Indeks!B10/Indeks!B$68*Indeks!B$2)/Indeks!$G10*100</f>
        <v>0.75306639725672964</v>
      </c>
      <c r="C10" s="23">
        <f>(Indeks!C10/Indeks!C$68*Indeks!C$2)/Indeks!$G10*100</f>
        <v>3.2626719001290924E-2</v>
      </c>
      <c r="D10" s="23">
        <f>(Indeks!D10/Indeks!D$68*Indeks!D$2)/Indeks!$G10*100</f>
        <v>8.3468897980777779E-2</v>
      </c>
      <c r="E10" s="23">
        <f>(Indeks!E10/Indeks!E$68*Indeks!E$2)/Indeks!$G10*100</f>
        <v>0.13184696815005686</v>
      </c>
      <c r="F10" s="23">
        <f>(Indeks!F10/Indeks!F$68*Indeks!F$2)/Indeks!$G10*100</f>
        <v>-1.0089823888551465E-3</v>
      </c>
      <c r="G10" s="23">
        <f t="shared" si="0"/>
        <v>1.0000000000000002</v>
      </c>
    </row>
    <row r="11" spans="1:7" x14ac:dyDescent="0.2">
      <c r="A11" s="57">
        <f>Tabel6[[#This Row],[Måned]]</f>
        <v>44044</v>
      </c>
      <c r="B11" s="23">
        <f>(Indeks!B11/Indeks!B$68*Indeks!B$2)/Indeks!$G11*100</f>
        <v>0.75303939393948038</v>
      </c>
      <c r="C11" s="23">
        <f>(Indeks!C11/Indeks!C$68*Indeks!C$2)/Indeks!$G11*100</f>
        <v>3.2625549078363542E-2</v>
      </c>
      <c r="D11" s="23">
        <f>(Indeks!D11/Indeks!D$68*Indeks!D$2)/Indeks!$G11*100</f>
        <v>8.3546861229168989E-2</v>
      </c>
      <c r="E11" s="23">
        <f>(Indeks!E11/Indeks!E$68*Indeks!E$2)/Indeks!$G11*100</f>
        <v>0.13211408007650743</v>
      </c>
      <c r="F11" s="23">
        <f>(Indeks!F11/Indeks!F$68*Indeks!F$2)/Indeks!$G11*100</f>
        <v>-1.3258843235202451E-3</v>
      </c>
      <c r="G11" s="23">
        <f t="shared" si="0"/>
        <v>1.0000000000000002</v>
      </c>
    </row>
    <row r="12" spans="1:7" x14ac:dyDescent="0.2">
      <c r="A12" s="57">
        <f>Tabel6[[#This Row],[Måned]]</f>
        <v>44075</v>
      </c>
      <c r="B12" s="23">
        <f>(Indeks!B12/Indeks!B$68*Indeks!B$2)/Indeks!$G12*100</f>
        <v>0.75195770757310543</v>
      </c>
      <c r="C12" s="23">
        <f>(Indeks!C12/Indeks!C$68*Indeks!C$2)/Indeks!$G12*100</f>
        <v>3.3260750910084382E-2</v>
      </c>
      <c r="D12" s="23">
        <f>(Indeks!D12/Indeks!D$68*Indeks!D$2)/Indeks!$G12*100</f>
        <v>8.4073572019086662E-2</v>
      </c>
      <c r="E12" s="23">
        <f>(Indeks!E12/Indeks!E$68*Indeks!E$2)/Indeks!$G12*100</f>
        <v>0.13219575699415215</v>
      </c>
      <c r="F12" s="23">
        <f>(Indeks!F12/Indeks!F$68*Indeks!F$2)/Indeks!$G12*100</f>
        <v>-1.4877874964285419E-3</v>
      </c>
      <c r="G12" s="23">
        <f t="shared" si="0"/>
        <v>1</v>
      </c>
    </row>
    <row r="13" spans="1:7" x14ac:dyDescent="0.2">
      <c r="A13" s="57">
        <f>Tabel6[[#This Row],[Måned]]</f>
        <v>44105</v>
      </c>
      <c r="B13" s="23">
        <f>(Indeks!B13/Indeks!B$68*Indeks!B$2)/Indeks!$G13*100</f>
        <v>0.75418455989677413</v>
      </c>
      <c r="C13" s="23">
        <f>(Indeks!C13/Indeks!C$68*Indeks!C$2)/Indeks!$G13*100</f>
        <v>3.3246976711183519E-2</v>
      </c>
      <c r="D13" s="23">
        <f>(Indeks!D13/Indeks!D$68*Indeks!D$2)/Indeks!$G13*100</f>
        <v>8.291538041858397E-2</v>
      </c>
      <c r="E13" s="23">
        <f>(Indeks!E13/Indeks!E$68*Indeks!E$2)/Indeks!$G13*100</f>
        <v>0.13128112957985627</v>
      </c>
      <c r="F13" s="23">
        <f>(Indeks!F13/Indeks!F$68*Indeks!F$2)/Indeks!$G13*100</f>
        <v>-1.6280466063978139E-3</v>
      </c>
      <c r="G13" s="23">
        <f t="shared" si="0"/>
        <v>1</v>
      </c>
    </row>
    <row r="14" spans="1:7" x14ac:dyDescent="0.2">
      <c r="A14" s="57">
        <f>Tabel6[[#This Row],[Måned]]</f>
        <v>44136</v>
      </c>
      <c r="B14" s="23">
        <f>(Indeks!B14/Indeks!B$68*Indeks!B$2)/Indeks!$G14*100</f>
        <v>0.75469908154679066</v>
      </c>
      <c r="C14" s="23">
        <f>(Indeks!C14/Indeks!C$68*Indeks!C$2)/Indeks!$G14*100</f>
        <v>3.295166897767228E-2</v>
      </c>
      <c r="D14" s="23">
        <f>(Indeks!D14/Indeks!D$68*Indeks!D$2)/Indeks!$G14*100</f>
        <v>8.289185840177539E-2</v>
      </c>
      <c r="E14" s="23">
        <f>(Indeks!E14/Indeks!E$68*Indeks!E$2)/Indeks!$G14*100</f>
        <v>0.13123622916621749</v>
      </c>
      <c r="F14" s="23">
        <f>(Indeks!F14/Indeks!F$68*Indeks!F$2)/Indeks!$G14*100</f>
        <v>-1.778838092455797E-3</v>
      </c>
      <c r="G14" s="23">
        <f t="shared" si="0"/>
        <v>1.0000000000000002</v>
      </c>
    </row>
    <row r="15" spans="1:7" x14ac:dyDescent="0.2">
      <c r="A15" s="57">
        <f>Tabel6[[#This Row],[Måned]]</f>
        <v>44166</v>
      </c>
      <c r="B15" s="23">
        <f>(Indeks!B15/Indeks!B$68*Indeks!B$2)/Indeks!$G15*100</f>
        <v>0.75372323543276909</v>
      </c>
      <c r="C15" s="23">
        <f>(Indeks!C15/Indeks!C$68*Indeks!C$2)/Indeks!$G15*100</f>
        <v>3.4258769783034618E-2</v>
      </c>
      <c r="D15" s="23">
        <f>(Indeks!D15/Indeks!D$68*Indeks!D$2)/Indeks!$G15*100</f>
        <v>8.2944647400392521E-2</v>
      </c>
      <c r="E15" s="23">
        <f>(Indeks!E15/Indeks!E$68*Indeks!E$2)/Indeks!$G15*100</f>
        <v>0.130797958239319</v>
      </c>
      <c r="F15" s="23">
        <f>(Indeks!F15/Indeks!F$68*Indeks!F$2)/Indeks!$G15*100</f>
        <v>-1.7246108555152568E-3</v>
      </c>
      <c r="G15" s="23">
        <f t="shared" si="0"/>
        <v>1</v>
      </c>
    </row>
    <row r="16" spans="1:7" x14ac:dyDescent="0.2">
      <c r="A16" s="57">
        <f>Tabel6[[#This Row],[Måned]]</f>
        <v>44197</v>
      </c>
      <c r="B16" s="23">
        <f>(Indeks!B16/Indeks!B$68*Indeks!B$2)/Indeks!$G16*100</f>
        <v>0.75564532238380533</v>
      </c>
      <c r="C16" s="23">
        <f>(Indeks!C16/Indeks!C$68*Indeks!C$2)/Indeks!$G16*100</f>
        <v>3.1350313053582816E-2</v>
      </c>
      <c r="D16" s="23">
        <f>(Indeks!D16/Indeks!D$68*Indeks!D$2)/Indeks!$G16*100</f>
        <v>8.3152545006391007E-2</v>
      </c>
      <c r="E16" s="23">
        <f>(Indeks!E16/Indeks!E$68*Indeks!E$2)/Indeks!$G16*100</f>
        <v>0.13165663572632111</v>
      </c>
      <c r="F16" s="23">
        <f>(Indeks!F16/Indeks!F$68*Indeks!F$2)/Indeks!$G16*100</f>
        <v>-1.8048161701001652E-3</v>
      </c>
      <c r="G16" s="23">
        <f t="shared" si="0"/>
        <v>1.0000000000000002</v>
      </c>
    </row>
    <row r="17" spans="1:7" x14ac:dyDescent="0.2">
      <c r="A17" s="57">
        <f>Tabel6[[#This Row],[Måned]]</f>
        <v>44228</v>
      </c>
      <c r="B17" s="23">
        <f>(Indeks!B17/Indeks!B$68*Indeks!B$2)/Indeks!$G17*100</f>
        <v>0.75494834670153532</v>
      </c>
      <c r="C17" s="23">
        <f>(Indeks!C17/Indeks!C$68*Indeks!C$2)/Indeks!$G17*100</f>
        <v>3.2634746383912602E-2</v>
      </c>
      <c r="D17" s="23">
        <f>(Indeks!D17/Indeks!D$68*Indeks!D$2)/Indeks!$G17*100</f>
        <v>8.2915470486089382E-2</v>
      </c>
      <c r="E17" s="23">
        <f>(Indeks!E17/Indeks!E$68*Indeks!E$2)/Indeks!$G17*100</f>
        <v>0.13126593768287495</v>
      </c>
      <c r="F17" s="23">
        <f>(Indeks!F17/Indeks!F$68*Indeks!F$2)/Indeks!$G17*100</f>
        <v>-1.7645012544122013E-3</v>
      </c>
      <c r="G17" s="23">
        <f t="shared" si="0"/>
        <v>1</v>
      </c>
    </row>
    <row r="18" spans="1:7" x14ac:dyDescent="0.2">
      <c r="A18" s="57">
        <f>Tabel6[[#This Row],[Måned]]</f>
        <v>44256</v>
      </c>
      <c r="B18" s="23">
        <f>(Indeks!B18/Indeks!B$68*Indeks!B$2)/Indeks!$G18*100</f>
        <v>0.75413607456268517</v>
      </c>
      <c r="C18" s="23">
        <f>(Indeks!C18/Indeks!C$68*Indeks!C$2)/Indeks!$G18*100</f>
        <v>3.2281588450439082E-2</v>
      </c>
      <c r="D18" s="23">
        <f>(Indeks!D18/Indeks!D$68*Indeks!D$2)/Indeks!$G18*100</f>
        <v>8.2986464712298008E-2</v>
      </c>
      <c r="E18" s="23">
        <f>(Indeks!E18/Indeks!E$68*Indeks!E$2)/Indeks!$G18*100</f>
        <v>0.13246957338982587</v>
      </c>
      <c r="F18" s="23">
        <f>(Indeks!F18/Indeks!F$68*Indeks!F$2)/Indeks!$G18*100</f>
        <v>-1.873701115247955E-3</v>
      </c>
      <c r="G18" s="23">
        <f t="shared" si="0"/>
        <v>1.0000000000000002</v>
      </c>
    </row>
    <row r="19" spans="1:7" x14ac:dyDescent="0.2">
      <c r="A19" s="57">
        <f>Tabel6[[#This Row],[Måned]]</f>
        <v>44287</v>
      </c>
      <c r="B19" s="23">
        <f>(Indeks!B19/Indeks!B$68*Indeks!B$2)/Indeks!$G19*100</f>
        <v>0.75321813319519393</v>
      </c>
      <c r="C19" s="23">
        <f>(Indeks!C19/Indeks!C$68*Indeks!C$2)/Indeks!$G19*100</f>
        <v>3.4583935465447781E-2</v>
      </c>
      <c r="D19" s="23">
        <f>(Indeks!D19/Indeks!D$68*Indeks!D$2)/Indeks!$G19*100</f>
        <v>8.2604155779398794E-2</v>
      </c>
      <c r="E19" s="23">
        <f>(Indeks!E19/Indeks!E$68*Indeks!E$2)/Indeks!$G19*100</f>
        <v>0.13136622791781211</v>
      </c>
      <c r="F19" s="23">
        <f>(Indeks!F19/Indeks!F$68*Indeks!F$2)/Indeks!$G19*100</f>
        <v>-1.7724523578525231E-3</v>
      </c>
      <c r="G19" s="23">
        <f t="shared" si="0"/>
        <v>1</v>
      </c>
    </row>
    <row r="20" spans="1:7" x14ac:dyDescent="0.2">
      <c r="A20" s="57">
        <f>Tabel6[[#This Row],[Måned]]</f>
        <v>44317</v>
      </c>
      <c r="B20" s="23">
        <f>(Indeks!B20/Indeks!B$68*Indeks!B$2)/Indeks!$G20*100</f>
        <v>0.7530162639929433</v>
      </c>
      <c r="C20" s="23">
        <f>(Indeks!C20/Indeks!C$68*Indeks!C$2)/Indeks!$G20*100</f>
        <v>3.3945321192924351E-2</v>
      </c>
      <c r="D20" s="23">
        <f>(Indeks!D20/Indeks!D$68*Indeks!D$2)/Indeks!$G20*100</f>
        <v>8.2661270501566478E-2</v>
      </c>
      <c r="E20" s="23">
        <f>(Indeks!E20/Indeks!E$68*Indeks!E$2)/Indeks!$G20*100</f>
        <v>0.13199632464847191</v>
      </c>
      <c r="F20" s="23">
        <f>(Indeks!F20/Indeks!F$68*Indeks!F$2)/Indeks!$G20*100</f>
        <v>-1.6191803359060816E-3</v>
      </c>
      <c r="G20" s="23">
        <f t="shared" si="0"/>
        <v>0.99999999999999989</v>
      </c>
    </row>
    <row r="21" spans="1:7" x14ac:dyDescent="0.2">
      <c r="A21" s="57">
        <f>Tabel6[[#This Row],[Måned]]</f>
        <v>44348</v>
      </c>
      <c r="B21" s="23">
        <f>(Indeks!B21/Indeks!B$68*Indeks!B$2)/Indeks!$G21*100</f>
        <v>0.75225310505109022</v>
      </c>
      <c r="C21" s="23">
        <f>(Indeks!C21/Indeks!C$68*Indeks!C$2)/Indeks!$G21*100</f>
        <v>3.422527247152557E-2</v>
      </c>
      <c r="D21" s="23">
        <f>(Indeks!D21/Indeks!D$68*Indeks!D$2)/Indeks!$G21*100</f>
        <v>8.2894188051243628E-2</v>
      </c>
      <c r="E21" s="23">
        <f>(Indeks!E21/Indeks!E$68*Indeks!E$2)/Indeks!$G21*100</f>
        <v>0.13226132828665521</v>
      </c>
      <c r="F21" s="23">
        <f>(Indeks!F21/Indeks!F$68*Indeks!F$2)/Indeks!$G21*100</f>
        <v>-1.6338938605143616E-3</v>
      </c>
      <c r="G21" s="23">
        <f t="shared" si="0"/>
        <v>1.0000000000000004</v>
      </c>
    </row>
    <row r="22" spans="1:7" x14ac:dyDescent="0.2">
      <c r="A22" s="57">
        <f>Tabel6[[#This Row],[Måned]]</f>
        <v>44378</v>
      </c>
      <c r="B22" s="23">
        <f>(Indeks!B22/Indeks!B$68*Indeks!B$2)/Indeks!$G22*100</f>
        <v>0.75176898878170495</v>
      </c>
      <c r="C22" s="23">
        <f>(Indeks!C22/Indeks!C$68*Indeks!C$2)/Indeks!$G22*100</f>
        <v>3.4807243728653389E-2</v>
      </c>
      <c r="D22" s="23">
        <f>(Indeks!D22/Indeks!D$68*Indeks!D$2)/Indeks!$G22*100</f>
        <v>8.2847765165110415E-2</v>
      </c>
      <c r="E22" s="23">
        <f>(Indeks!E22/Indeks!E$68*Indeks!E$2)/Indeks!$G22*100</f>
        <v>0.13220042969736395</v>
      </c>
      <c r="F22" s="23">
        <f>(Indeks!F22/Indeks!F$68*Indeks!F$2)/Indeks!$G22*100</f>
        <v>-1.6244273728326984E-3</v>
      </c>
      <c r="G22" s="23">
        <f t="shared" si="0"/>
        <v>1</v>
      </c>
    </row>
    <row r="23" spans="1:7" x14ac:dyDescent="0.2">
      <c r="A23" s="57">
        <f>Tabel6[[#This Row],[Måned]]</f>
        <v>44409</v>
      </c>
      <c r="B23" s="23">
        <f>(Indeks!B23/Indeks!B$68*Indeks!B$2)/Indeks!$G23*100</f>
        <v>0.75101706539253721</v>
      </c>
      <c r="C23" s="23">
        <f>(Indeks!C23/Indeks!C$68*Indeks!C$2)/Indeks!$G23*100</f>
        <v>3.5438117735569832E-2</v>
      </c>
      <c r="D23" s="23">
        <f>(Indeks!D23/Indeks!D$68*Indeks!D$2)/Indeks!$G23*100</f>
        <v>8.2843799240862909E-2</v>
      </c>
      <c r="E23" s="23">
        <f>(Indeks!E23/Indeks!E$68*Indeks!E$2)/Indeks!$G23*100</f>
        <v>0.13233313331380356</v>
      </c>
      <c r="F23" s="23">
        <f>(Indeks!F23/Indeks!F$68*Indeks!F$2)/Indeks!$G23*100</f>
        <v>-1.6321156827735698E-3</v>
      </c>
      <c r="G23" s="23">
        <f t="shared" si="0"/>
        <v>0.99999999999999989</v>
      </c>
    </row>
    <row r="24" spans="1:7" x14ac:dyDescent="0.2">
      <c r="A24" s="57">
        <f>Tabel6[[#This Row],[Måned]]</f>
        <v>44440</v>
      </c>
      <c r="B24" s="23" t="e">
        <f>(Indeks!B24/Indeks!B$68*Indeks!B$2)/Indeks!$G24*100</f>
        <v>#DIV/0!</v>
      </c>
      <c r="C24" s="23" t="e">
        <f>(Indeks!C24/Indeks!C$68*Indeks!C$2)/Indeks!$G24*100</f>
        <v>#DIV/0!</v>
      </c>
      <c r="D24" s="23" t="e">
        <f>(Indeks!D24/Indeks!D$68*Indeks!D$2)/Indeks!$G24*100</f>
        <v>#DIV/0!</v>
      </c>
      <c r="E24" s="23" t="e">
        <f>(Indeks!E24/Indeks!E$68*Indeks!E$2)/Indeks!$G24*100</f>
        <v>#DIV/0!</v>
      </c>
      <c r="F24" s="23" t="e">
        <f>(Indeks!F24/Indeks!F$68*Indeks!F$2)/Indeks!$G24*100</f>
        <v>#DIV/0!</v>
      </c>
      <c r="G24" s="23" t="e">
        <f t="shared" si="0"/>
        <v>#DIV/0!</v>
      </c>
    </row>
    <row r="25" spans="1:7" x14ac:dyDescent="0.2">
      <c r="A25" s="57">
        <f>Tabel6[[#This Row],[Måned]]</f>
        <v>44470</v>
      </c>
      <c r="B25" s="23" t="e">
        <f>(Indeks!B25/Indeks!B$68*Indeks!B$2)/Indeks!$G25*100</f>
        <v>#DIV/0!</v>
      </c>
      <c r="C25" s="23" t="e">
        <f>(Indeks!C25/Indeks!C$68*Indeks!C$2)/Indeks!$G25*100</f>
        <v>#DIV/0!</v>
      </c>
      <c r="D25" s="23" t="e">
        <f>(Indeks!D25/Indeks!D$68*Indeks!D$2)/Indeks!$G25*100</f>
        <v>#DIV/0!</v>
      </c>
      <c r="E25" s="23" t="e">
        <f>(Indeks!E25/Indeks!E$68*Indeks!E$2)/Indeks!$G25*100</f>
        <v>#DIV/0!</v>
      </c>
      <c r="F25" s="23" t="e">
        <f>(Indeks!F25/Indeks!F$68*Indeks!F$2)/Indeks!$G25*100</f>
        <v>#DIV/0!</v>
      </c>
      <c r="G25" s="23" t="e">
        <f t="shared" si="0"/>
        <v>#DIV/0!</v>
      </c>
    </row>
    <row r="26" spans="1:7" x14ac:dyDescent="0.2">
      <c r="A26" s="57">
        <f>Tabel6[[#This Row],[Måned]]</f>
        <v>44501</v>
      </c>
      <c r="B26" s="23">
        <f>(Indeks!B26/Indeks!B$68*Indeks!B$2)/Indeks!$G26*100</f>
        <v>0.74882043278047428</v>
      </c>
      <c r="C26" s="23">
        <f>(Indeks!C26/Indeks!C$68*Indeks!C$2)/Indeks!$G26*100</f>
        <v>4.1572229621707861E-2</v>
      </c>
      <c r="D26" s="23">
        <f>(Indeks!D26/Indeks!D$68*Indeks!D$2)/Indeks!$G26*100</f>
        <v>8.1303853159665262E-2</v>
      </c>
      <c r="E26" s="23">
        <f>(Indeks!E26/Indeks!E$68*Indeks!E$2)/Indeks!$G26*100</f>
        <v>0.12992338586615904</v>
      </c>
      <c r="F26" s="23">
        <f>(Indeks!F26/Indeks!F$68*Indeks!F$2)/Indeks!$G26*100</f>
        <v>-1.6199014280064326E-3</v>
      </c>
      <c r="G26" s="23">
        <f t="shared" si="0"/>
        <v>0.99999999999999989</v>
      </c>
    </row>
    <row r="27" spans="1:7" x14ac:dyDescent="0.2">
      <c r="A27" s="57">
        <f>Tabel6[[#This Row],[Måned]]</f>
        <v>44531</v>
      </c>
      <c r="B27" s="23">
        <f>(Indeks!B27/Indeks!B$68*Indeks!B$2)/Indeks!$G27*100</f>
        <v>0.74122217501525467</v>
      </c>
      <c r="C27" s="23">
        <f>(Indeks!C27/Indeks!C$68*Indeks!C$2)/Indeks!$G27*100</f>
        <v>5.0362046107156458E-2</v>
      </c>
      <c r="D27" s="23">
        <f>(Indeks!D27/Indeks!D$68*Indeks!D$2)/Indeks!$G27*100</f>
        <v>8.1239535282965875E-2</v>
      </c>
      <c r="E27" s="23">
        <f>(Indeks!E27/Indeks!E$68*Indeks!E$2)/Indeks!$G27*100</f>
        <v>0.12924361268786103</v>
      </c>
      <c r="F27" s="23">
        <f>(Indeks!F27/Indeks!F$68*Indeks!F$2)/Indeks!$G27*100</f>
        <v>-2.067369093238066E-3</v>
      </c>
      <c r="G27" s="23">
        <f t="shared" si="0"/>
        <v>1</v>
      </c>
    </row>
    <row r="28" spans="1:7" x14ac:dyDescent="0.2">
      <c r="A28" s="57">
        <f>Tabel6[[#This Row],[Måned]]</f>
        <v>44562</v>
      </c>
      <c r="B28" s="23">
        <f>(Indeks!B28/Indeks!B$68*Indeks!B$2)/Indeks!$G28*100</f>
        <v>0.73907518028097952</v>
      </c>
      <c r="C28" s="23">
        <f>(Indeks!C28/Indeks!C$68*Indeks!C$2)/Indeks!$G28*100</f>
        <v>5.0758558271629513E-2</v>
      </c>
      <c r="D28" s="23">
        <f>(Indeks!D28/Indeks!D$68*Indeks!D$2)/Indeks!$G28*100</f>
        <v>8.2109150760560912E-2</v>
      </c>
      <c r="E28" s="23">
        <f>(Indeks!E28/Indeks!E$68*Indeks!E$2)/Indeks!$G28*100</f>
        <v>0.13013246129090364</v>
      </c>
      <c r="F28" s="23">
        <f>(Indeks!F28/Indeks!F$68*Indeks!F$2)/Indeks!$G28*100</f>
        <v>-2.0753506040735387E-3</v>
      </c>
      <c r="G28" s="23">
        <f t="shared" si="0"/>
        <v>1</v>
      </c>
    </row>
    <row r="29" spans="1:7" x14ac:dyDescent="0.2">
      <c r="A29" s="57">
        <f>Tabel6[[#This Row],[Måned]]</f>
        <v>44593</v>
      </c>
      <c r="B29" s="23">
        <f>(Indeks!B29/Indeks!B$68*Indeks!B$2)/Indeks!$G29*100</f>
        <v>0.73769149682031676</v>
      </c>
      <c r="C29" s="23">
        <f>(Indeks!C29/Indeks!C$68*Indeks!C$2)/Indeks!$G29*100</f>
        <v>5.2258632609592327E-2</v>
      </c>
      <c r="D29" s="23">
        <f>(Indeks!D29/Indeks!D$68*Indeks!D$2)/Indeks!$G29*100</f>
        <v>8.1572815756798978E-2</v>
      </c>
      <c r="E29" s="23">
        <f>(Indeks!E29/Indeks!E$68*Indeks!E$2)/Indeks!$G29*100</f>
        <v>0.13053120759213918</v>
      </c>
      <c r="F29" s="23">
        <f>(Indeks!F29/Indeks!F$68*Indeks!F$2)/Indeks!$G29*100</f>
        <v>-2.0541527788474458E-3</v>
      </c>
      <c r="G29" s="23">
        <f t="shared" si="0"/>
        <v>0.99999999999999967</v>
      </c>
    </row>
    <row r="30" spans="1:7" x14ac:dyDescent="0.2">
      <c r="A30" s="57">
        <f>Tabel6[[#This Row],[Måned]]</f>
        <v>44621</v>
      </c>
      <c r="B30" s="23">
        <f>(Indeks!B30/Indeks!B$68*Indeks!B$2)/Indeks!$G30*100</f>
        <v>0.72039422577402634</v>
      </c>
      <c r="C30" s="23">
        <f>(Indeks!C30/Indeks!C$68*Indeks!C$2)/Indeks!$G30*100</f>
        <v>7.0133672732219737E-2</v>
      </c>
      <c r="D30" s="23">
        <f>(Indeks!D30/Indeks!D$68*Indeks!D$2)/Indeks!$G30*100</f>
        <v>8.0781030416798308E-2</v>
      </c>
      <c r="E30" s="23">
        <f>(Indeks!E30/Indeks!E$68*Indeks!E$2)/Indeks!$G30*100</f>
        <v>0.13085803724313325</v>
      </c>
      <c r="F30" s="23">
        <f>(Indeks!F30/Indeks!F$68*Indeks!F$2)/Indeks!$G30*100</f>
        <v>-2.1669661661776521E-3</v>
      </c>
      <c r="G30" s="23">
        <f t="shared" si="0"/>
        <v>1</v>
      </c>
    </row>
    <row r="31" spans="1:7" x14ac:dyDescent="0.2">
      <c r="A31" s="57">
        <f>Tabel6[[#This Row],[Måned]]</f>
        <v>44652</v>
      </c>
      <c r="B31" s="23" t="e">
        <f>(Indeks!B31/Indeks!B$68*Indeks!B$2)/Indeks!$G31*100</f>
        <v>#DIV/0!</v>
      </c>
      <c r="C31" s="23" t="e">
        <f>(Indeks!C31/Indeks!C$68*Indeks!C$2)/Indeks!$G31*100</f>
        <v>#DIV/0!</v>
      </c>
      <c r="D31" s="23" t="e">
        <f>(Indeks!D31/Indeks!D$68*Indeks!D$2)/Indeks!$G31*100</f>
        <v>#DIV/0!</v>
      </c>
      <c r="E31" s="23" t="e">
        <f>(Indeks!E31/Indeks!E$68*Indeks!E$2)/Indeks!$G31*100</f>
        <v>#DIV/0!</v>
      </c>
      <c r="F31" s="23" t="e">
        <f>(Indeks!F31/Indeks!F$68*Indeks!F$2)/Indeks!$G31*100</f>
        <v>#DIV/0!</v>
      </c>
      <c r="G31" s="23" t="e">
        <f t="shared" si="0"/>
        <v>#DIV/0!</v>
      </c>
    </row>
    <row r="32" spans="1:7" x14ac:dyDescent="0.2">
      <c r="A32" s="57">
        <f>Tabel6[[#This Row],[Måned]]</f>
        <v>44682</v>
      </c>
      <c r="B32" s="23">
        <f>(Indeks!B32/Indeks!B$68*Indeks!B$2)/Indeks!$G32*100</f>
        <v>0.72689732606924817</v>
      </c>
      <c r="C32" s="23">
        <f>(Indeks!C32/Indeks!C$68*Indeks!C$2)/Indeks!$G32*100</f>
        <v>6.0897691215032954E-2</v>
      </c>
      <c r="D32" s="23">
        <f>(Indeks!D32/Indeks!D$68*Indeks!D$2)/Indeks!$G32*100</f>
        <v>8.2275059989737179E-2</v>
      </c>
      <c r="E32" s="23">
        <f>(Indeks!E32/Indeks!E$68*Indeks!E$2)/Indeks!$G32*100</f>
        <v>0.13172378359307016</v>
      </c>
      <c r="F32" s="23">
        <f>(Indeks!F32/Indeks!F$68*Indeks!F$2)/Indeks!$G32*100</f>
        <v>-1.7938608670882948E-3</v>
      </c>
      <c r="G32" s="23">
        <f t="shared" si="0"/>
        <v>1.0000000000000002</v>
      </c>
    </row>
    <row r="33" spans="1:7" x14ac:dyDescent="0.2">
      <c r="A33" s="57">
        <f>Tabel6[[#This Row],[Måned]]</f>
        <v>44713</v>
      </c>
      <c r="B33" s="23">
        <f>(Indeks!B33/Indeks!B$68*Indeks!B$2)/Indeks!$G33*100</f>
        <v>0.71173273648531754</v>
      </c>
      <c r="C33" s="23">
        <f>(Indeks!C33/Indeks!C$68*Indeks!C$2)/Indeks!$G33*100</f>
        <v>7.6471297052717546E-2</v>
      </c>
      <c r="D33" s="23">
        <f>(Indeks!D33/Indeks!D$68*Indeks!D$2)/Indeks!$G33*100</f>
        <v>8.1878062802119428E-2</v>
      </c>
      <c r="E33" s="23">
        <f>(Indeks!E33/Indeks!E$68*Indeks!E$2)/Indeks!$G33*100</f>
        <v>0.13143712089284362</v>
      </c>
      <c r="F33" s="23">
        <f>(Indeks!F33/Indeks!F$68*Indeks!F$2)/Indeks!$G33*100</f>
        <v>-1.5192172329979204E-3</v>
      </c>
      <c r="G33" s="23">
        <f t="shared" si="0"/>
        <v>1.0000000000000002</v>
      </c>
    </row>
    <row r="34" spans="1:7" x14ac:dyDescent="0.2">
      <c r="A34" s="57">
        <f>Tabel6[[#This Row],[Måned]]</f>
        <v>44743</v>
      </c>
      <c r="B34" s="23">
        <f>(Indeks!B34/Indeks!B$68*Indeks!B$2)/Indeks!$G34*100</f>
        <v>0.71533586029304164</v>
      </c>
      <c r="C34" s="23">
        <f>(Indeks!C34/Indeks!C$68*Indeks!C$2)/Indeks!$G34*100</f>
        <v>7.1538647301329583E-2</v>
      </c>
      <c r="D34" s="23">
        <f>(Indeks!D34/Indeks!D$68*Indeks!D$2)/Indeks!$G34*100</f>
        <v>8.2586473365676524E-2</v>
      </c>
      <c r="E34" s="23">
        <f>(Indeks!E34/Indeks!E$68*Indeks!E$2)/Indeks!$G34*100</f>
        <v>0.13164403389559778</v>
      </c>
      <c r="F34" s="23">
        <f>(Indeks!F34/Indeks!F$68*Indeks!F$2)/Indeks!$G34*100</f>
        <v>-1.1050148556452691E-3</v>
      </c>
      <c r="G34" s="23">
        <f t="shared" si="0"/>
        <v>1.0000000000000002</v>
      </c>
    </row>
    <row r="35" spans="1:7" x14ac:dyDescent="0.2">
      <c r="A35" s="57">
        <f>Tabel6[[#This Row],[Måned]]</f>
        <v>44774</v>
      </c>
      <c r="B35" s="23">
        <f>(Indeks!B35/Indeks!B$68*Indeks!B$2)/Indeks!$G35*100</f>
        <v>0.7130050653265787</v>
      </c>
      <c r="C35" s="23">
        <f>(Indeks!C35/Indeks!C$68*Indeks!C$2)/Indeks!$G35*100</f>
        <v>7.2211824207598183E-2</v>
      </c>
      <c r="D35" s="23">
        <f>(Indeks!D35/Indeks!D$68*Indeks!D$2)/Indeks!$G35*100</f>
        <v>8.297475037846741E-2</v>
      </c>
      <c r="E35" s="23">
        <f>(Indeks!E35/Indeks!E$68*Indeks!E$2)/Indeks!$G35*100</f>
        <v>0.13170561889127164</v>
      </c>
      <c r="F35" s="23">
        <f>(Indeks!F35/Indeks!F$68*Indeks!F$2)/Indeks!$G35*100</f>
        <v>1.0274119608430656E-4</v>
      </c>
      <c r="G35" s="23">
        <f t="shared" si="0"/>
        <v>1.0000000000000002</v>
      </c>
    </row>
    <row r="36" spans="1:7" x14ac:dyDescent="0.2">
      <c r="A36" s="57">
        <f>Tabel6[[#This Row],[Måned]]</f>
        <v>44805</v>
      </c>
      <c r="B36" s="23">
        <f>(Indeks!B36/Indeks!B$68*Indeks!B$2)/Indeks!$G36*100</f>
        <v>0.69979380860258111</v>
      </c>
      <c r="C36" s="23">
        <f>(Indeks!C36/Indeks!C$68*Indeks!C$2)/Indeks!$G36*100</f>
        <v>8.5390135841037773E-2</v>
      </c>
      <c r="D36" s="23">
        <f>(Indeks!D36/Indeks!D$68*Indeks!D$2)/Indeks!$G36*100</f>
        <v>8.2369253953642363E-2</v>
      </c>
      <c r="E36" s="23">
        <f>(Indeks!E36/Indeks!E$68*Indeks!E$2)/Indeks!$G36*100</f>
        <v>0.13046883512911769</v>
      </c>
      <c r="F36" s="23">
        <f>(Indeks!F36/Indeks!F$68*Indeks!F$2)/Indeks!$G36*100</f>
        <v>1.9779664736213742E-3</v>
      </c>
      <c r="G36" s="23">
        <f t="shared" si="0"/>
        <v>1.0000000000000002</v>
      </c>
    </row>
    <row r="37" spans="1:7" x14ac:dyDescent="0.2">
      <c r="A37" s="57">
        <f>Tabel6[[#This Row],[Måned]]</f>
        <v>44835</v>
      </c>
      <c r="B37" s="23">
        <f>(Indeks!B37/Indeks!B$68*Indeks!B$2)/Indeks!$G37*100</f>
        <v>0.70318386094812635</v>
      </c>
      <c r="C37" s="23">
        <f>(Indeks!C37/Indeks!C$68*Indeks!C$2)/Indeks!$G37*100</f>
        <v>8.2326396355378306E-2</v>
      </c>
      <c r="D37" s="23">
        <f>(Indeks!D37/Indeks!D$68*Indeks!D$2)/Indeks!$G37*100</f>
        <v>8.082839861312946E-2</v>
      </c>
      <c r="E37" s="23">
        <f>(Indeks!E37/Indeks!E$68*Indeks!E$2)/Indeks!$G37*100</f>
        <v>0.12885494662245109</v>
      </c>
      <c r="F37" s="23">
        <f>(Indeks!F37/Indeks!F$68*Indeks!F$2)/Indeks!$G37*100</f>
        <v>4.8063974609148467E-3</v>
      </c>
      <c r="G37" s="23">
        <f t="shared" si="0"/>
        <v>1.0000000000000002</v>
      </c>
    </row>
    <row r="38" spans="1:7" x14ac:dyDescent="0.2">
      <c r="A38" s="57">
        <f>Tabel6[[#This Row],[Måned]]</f>
        <v>44866</v>
      </c>
      <c r="B38" s="23">
        <f>(Indeks!B38/Indeks!B$68*Indeks!B$2)/Indeks!$G38*100</f>
        <v>0.67917562824671929</v>
      </c>
      <c r="C38" s="23">
        <f>(Indeks!C38/Indeks!C$68*Indeks!C$2)/Indeks!$G38*100</f>
        <v>0.10817897523193536</v>
      </c>
      <c r="D38" s="23">
        <f>(Indeks!D38/Indeks!D$68*Indeks!D$2)/Indeks!$G38*100</f>
        <v>7.9087914721498495E-2</v>
      </c>
      <c r="E38" s="23">
        <f>(Indeks!E38/Indeks!E$68*Indeks!E$2)/Indeks!$G38*100</f>
        <v>0.12456963209211548</v>
      </c>
      <c r="F38" s="23">
        <f>(Indeks!F38/Indeks!F$68*Indeks!F$2)/Indeks!$G38*100</f>
        <v>8.9878497077315479E-3</v>
      </c>
      <c r="G38" s="23">
        <f t="shared" si="0"/>
        <v>1</v>
      </c>
    </row>
    <row r="39" spans="1:7" x14ac:dyDescent="0.2">
      <c r="A39" s="57">
        <f>Tabel6[[#This Row],[Måned]]</f>
        <v>44896</v>
      </c>
      <c r="B39" s="23">
        <f>(Indeks!B39/Indeks!B$68*Indeks!B$2)/Indeks!$G39*100</f>
        <v>0.66987054024088966</v>
      </c>
      <c r="C39" s="23">
        <f>(Indeks!C39/Indeks!C$68*Indeks!C$2)/Indeks!$G39*100</f>
        <v>0.11444635401014951</v>
      </c>
      <c r="D39" s="23">
        <f>(Indeks!D39/Indeks!D$68*Indeks!D$2)/Indeks!$G39*100</f>
        <v>7.8808534538648695E-2</v>
      </c>
      <c r="E39" s="23">
        <f>(Indeks!E39/Indeks!E$68*Indeks!E$2)/Indeks!$G39*100</f>
        <v>0.12500068354846891</v>
      </c>
      <c r="F39" s="23">
        <f>(Indeks!F39/Indeks!F$68*Indeks!F$2)/Indeks!$G39*100</f>
        <v>1.1873887661843352E-2</v>
      </c>
      <c r="G39" s="23">
        <f t="shared" si="0"/>
        <v>1</v>
      </c>
    </row>
    <row r="40" spans="1:7" x14ac:dyDescent="0.2">
      <c r="A40" s="57">
        <f>Tabel6[[#This Row],[Måned]]</f>
        <v>44927</v>
      </c>
      <c r="B40" s="23">
        <f>(Indeks!B40/Indeks!B$68*Indeks!B$2)/Indeks!$G40*100</f>
        <v>0.67266855737205677</v>
      </c>
      <c r="C40" s="23">
        <f>(Indeks!C40/Indeks!C$68*Indeks!C$2)/Indeks!$G40*100</f>
        <v>0.10667641663584579</v>
      </c>
      <c r="D40" s="23">
        <f>(Indeks!D40/Indeks!D$68*Indeks!D$2)/Indeks!$G40*100</f>
        <v>7.9360333584104714E-2</v>
      </c>
      <c r="E40" s="23">
        <f>(Indeks!E40/Indeks!E$68*Indeks!E$2)/Indeks!$G40*100</f>
        <v>0.12729827657039805</v>
      </c>
      <c r="F40" s="23">
        <f>(Indeks!F40/Indeks!F$68*Indeks!F$2)/Indeks!$G40*100</f>
        <v>1.3996415837594816E-2</v>
      </c>
      <c r="G40" s="23">
        <f t="shared" si="0"/>
        <v>1.0000000000000002</v>
      </c>
    </row>
    <row r="41" spans="1:7" x14ac:dyDescent="0.2">
      <c r="A41" s="57">
        <f>Tabel6[[#This Row],[Måned]]</f>
        <v>44958</v>
      </c>
      <c r="B41" s="23">
        <f>(Indeks!B41/Indeks!B$68*Indeks!B$2)/Indeks!$G41*100</f>
        <v>0.67943404452056488</v>
      </c>
      <c r="C41" s="23">
        <f>(Indeks!C41/Indeks!C$68*Indeks!C$2)/Indeks!$G41*100</f>
        <v>9.6421665141015314E-2</v>
      </c>
      <c r="D41" s="23">
        <f>(Indeks!D41/Indeks!D$68*Indeks!D$2)/Indeks!$G41*100</f>
        <v>7.9677288591800552E-2</v>
      </c>
      <c r="E41" s="23">
        <f>(Indeks!E41/Indeks!E$68*Indeks!E$2)/Indeks!$G41*100</f>
        <v>0.12869402293747245</v>
      </c>
      <c r="F41" s="23">
        <f>(Indeks!F41/Indeks!F$68*Indeks!F$2)/Indeks!$G41*100</f>
        <v>1.5772978809147003E-2</v>
      </c>
      <c r="G41" s="23">
        <f t="shared" si="0"/>
        <v>1.0000000000000002</v>
      </c>
    </row>
    <row r="42" spans="1:7" x14ac:dyDescent="0.2">
      <c r="A42" s="57">
        <f>Tabel6[[#This Row],[Måned]]</f>
        <v>44986</v>
      </c>
      <c r="B42" s="23">
        <f>(Indeks!B42/Indeks!B$68*Indeks!B$2)/Indeks!$G42*100</f>
        <v>0.67047257277625416</v>
      </c>
      <c r="C42" s="23">
        <f>(Indeks!C42/Indeks!C$68*Indeks!C$2)/Indeks!$G42*100</f>
        <v>0.10437533344214384</v>
      </c>
      <c r="D42" s="23">
        <f>(Indeks!D42/Indeks!D$68*Indeks!D$2)/Indeks!$G42*100</f>
        <v>7.896557523918403E-2</v>
      </c>
      <c r="E42" s="23">
        <f>(Indeks!E42/Indeks!E$68*Indeks!E$2)/Indeks!$G42*100</f>
        <v>0.12870507306934492</v>
      </c>
      <c r="F42" s="23">
        <f>(Indeks!F42/Indeks!F$68*Indeks!F$2)/Indeks!$G42*100</f>
        <v>1.7481445473073298E-2</v>
      </c>
      <c r="G42" s="23">
        <f t="shared" si="0"/>
        <v>1.0000000000000002</v>
      </c>
    </row>
    <row r="43" spans="1:7" x14ac:dyDescent="0.2">
      <c r="A43" s="57">
        <f>Tabel6[[#This Row],[Måned]]</f>
        <v>45017</v>
      </c>
      <c r="B43" s="23">
        <f>(Indeks!B43/Indeks!B$68*Indeks!B$2)/Indeks!$G43*100</f>
        <v>0.67427168315100128</v>
      </c>
      <c r="C43" s="23">
        <f>(Indeks!C43/Indeks!C$68*Indeks!C$2)/Indeks!$G43*100</f>
        <v>0.10047407445858005</v>
      </c>
      <c r="D43" s="23">
        <f>(Indeks!D43/Indeks!D$68*Indeks!D$2)/Indeks!$G43*100</f>
        <v>7.9052996076990789E-2</v>
      </c>
      <c r="E43" s="23">
        <f>(Indeks!E43/Indeks!E$68*Indeks!E$2)/Indeks!$G43*100</f>
        <v>0.12730245602762041</v>
      </c>
      <c r="F43" s="23">
        <f>(Indeks!F43/Indeks!F$68*Indeks!F$2)/Indeks!$G43*100</f>
        <v>1.8898790285807661E-2</v>
      </c>
      <c r="G43" s="23">
        <f t="shared" si="0"/>
        <v>1.0000000000000002</v>
      </c>
    </row>
    <row r="44" spans="1:7" x14ac:dyDescent="0.2">
      <c r="A44" s="57">
        <f>Tabel6[[#This Row],[Måned]]</f>
        <v>45047</v>
      </c>
      <c r="B44" s="23">
        <f>(Indeks!B44/Indeks!B$68*Indeks!B$2)/Indeks!$G44*100</f>
        <v>0.6745214131623245</v>
      </c>
      <c r="C44" s="23">
        <f>(Indeks!C44/Indeks!C$68*Indeks!C$2)/Indeks!$G44*100</f>
        <v>9.8273249079336975E-2</v>
      </c>
      <c r="D44" s="23">
        <f>(Indeks!D44/Indeks!D$68*Indeks!D$2)/Indeks!$G44*100</f>
        <v>7.8947666808539027E-2</v>
      </c>
      <c r="E44" s="23">
        <f>(Indeks!E44/Indeks!E$68*Indeks!E$2)/Indeks!$G44*100</f>
        <v>0.12791459885095538</v>
      </c>
      <c r="F44" s="23">
        <f>(Indeks!F44/Indeks!F$68*Indeks!F$2)/Indeks!$G44*100</f>
        <v>2.0343072098844131E-2</v>
      </c>
      <c r="G44" s="23">
        <f t="shared" si="0"/>
        <v>1</v>
      </c>
    </row>
    <row r="45" spans="1:7" x14ac:dyDescent="0.2">
      <c r="A45" s="57">
        <f>Tabel6[[#This Row],[Måned]]</f>
        <v>45078</v>
      </c>
      <c r="B45" s="23">
        <f>(Indeks!B45/Indeks!B$68*Indeks!B$2)/Indeks!$G45*100</f>
        <v>0.67730852000498598</v>
      </c>
      <c r="C45" s="23">
        <f>(Indeks!C45/Indeks!C$68*Indeks!C$2)/Indeks!$G45*100</f>
        <v>9.2843077921884343E-2</v>
      </c>
      <c r="D45" s="23">
        <f>(Indeks!D45/Indeks!D$68*Indeks!D$2)/Indeks!$G45*100</f>
        <v>7.9476623225474122E-2</v>
      </c>
      <c r="E45" s="23">
        <f>(Indeks!E45/Indeks!E$68*Indeks!E$2)/Indeks!$G45*100</f>
        <v>0.12855660467863686</v>
      </c>
      <c r="F45" s="23">
        <f>(Indeks!F45/Indeks!F$68*Indeks!F$2)/Indeks!$G45*100</f>
        <v>2.1815174169018736E-2</v>
      </c>
      <c r="G45" s="23">
        <f t="shared" si="0"/>
        <v>1</v>
      </c>
    </row>
    <row r="46" spans="1:7" x14ac:dyDescent="0.2">
      <c r="A46" s="57">
        <f>Tabel6[[#This Row],[Måned]]</f>
        <v>45108</v>
      </c>
      <c r="B46" s="23">
        <f>(Indeks!B46/Indeks!B$68*Indeks!B$2)/Indeks!$G46*100</f>
        <v>0.70648691294988952</v>
      </c>
      <c r="C46" s="23">
        <f>(Indeks!C46/Indeks!C$68*Indeks!C$2)/Indeks!$G46*100</f>
        <v>5.650386683195921E-2</v>
      </c>
      <c r="D46" s="23">
        <f>(Indeks!D46/Indeks!D$68*Indeks!D$2)/Indeks!$G46*100</f>
        <v>8.1070661307322517E-2</v>
      </c>
      <c r="E46" s="23">
        <f>(Indeks!E46/Indeks!E$68*Indeks!E$2)/Indeks!$G46*100</f>
        <v>0.13259177020115734</v>
      </c>
      <c r="F46" s="23">
        <f>(Indeks!F46/Indeks!F$68*Indeks!F$2)/Indeks!$G46*100</f>
        <v>2.3346788709671617E-2</v>
      </c>
      <c r="G46" s="23">
        <f t="shared" si="0"/>
        <v>1.0000000000000002</v>
      </c>
    </row>
    <row r="47" spans="1:7" x14ac:dyDescent="0.2">
      <c r="A47" s="57">
        <f>Tabel6[[#This Row],[Måned]]</f>
        <v>45139</v>
      </c>
      <c r="B47" s="23">
        <f>(Indeks!B47/Indeks!B$68*Indeks!B$2)/Indeks!$G47*100</f>
        <v>0.70540259684699302</v>
      </c>
      <c r="C47" s="23">
        <f>(Indeks!C47/Indeks!C$68*Indeks!C$2)/Indeks!$G47*100</f>
        <v>5.5828383826414689E-2</v>
      </c>
      <c r="D47" s="23">
        <f>(Indeks!D47/Indeks!D$68*Indeks!D$2)/Indeks!$G47*100</f>
        <v>8.1225359002647948E-2</v>
      </c>
      <c r="E47" s="23">
        <f>(Indeks!E47/Indeks!E$68*Indeks!E$2)/Indeks!$G47*100</f>
        <v>0.13309121491196929</v>
      </c>
      <c r="F47" s="23">
        <f>(Indeks!F47/Indeks!F$68*Indeks!F$2)/Indeks!$G47*100</f>
        <v>2.4452445411975009E-2</v>
      </c>
      <c r="G47" s="23">
        <f t="shared" si="0"/>
        <v>0.99999999999999989</v>
      </c>
    </row>
    <row r="48" spans="1:7" x14ac:dyDescent="0.2">
      <c r="A48" s="57">
        <f>Tabel6[[#This Row],[Måned]]</f>
        <v>45170</v>
      </c>
      <c r="B48" s="23">
        <f>(Indeks!B48/Indeks!B$68*Indeks!B$2)/Indeks!$G48*100</f>
        <v>0.70669241452951215</v>
      </c>
      <c r="C48" s="23">
        <f>(Indeks!C48/Indeks!C$68*Indeks!C$2)/Indeks!$G48*100</f>
        <v>5.0136179996175055E-2</v>
      </c>
      <c r="D48" s="23">
        <f>(Indeks!D48/Indeks!D$68*Indeks!D$2)/Indeks!$G48*100</f>
        <v>8.2841963742305777E-2</v>
      </c>
      <c r="E48" s="23">
        <f>(Indeks!E48/Indeks!E$68*Indeks!E$2)/Indeks!$G48*100</f>
        <v>0.1347430338984435</v>
      </c>
      <c r="F48" s="23">
        <f>(Indeks!F48/Indeks!F$68*Indeks!F$2)/Indeks!$G48*100</f>
        <v>2.5586407833563508E-2</v>
      </c>
      <c r="G48" s="23">
        <f t="shared" si="0"/>
        <v>1</v>
      </c>
    </row>
    <row r="49" spans="1:7" x14ac:dyDescent="0.2">
      <c r="A49" s="57">
        <f>Tabel6[[#This Row],[Måned]]</f>
        <v>45200</v>
      </c>
      <c r="B49" s="23">
        <f>(Indeks!B49/Indeks!B$68*Indeks!B$2)/Indeks!$G49*100</f>
        <v>0.71410756281136445</v>
      </c>
      <c r="C49" s="23">
        <f>(Indeks!C49/Indeks!C$68*Indeks!C$2)/Indeks!$G49*100</f>
        <v>4.6088073082138206E-2</v>
      </c>
      <c r="D49" s="23">
        <f>(Indeks!D49/Indeks!D$68*Indeks!D$2)/Indeks!$G49*100</f>
        <v>8.1262722921497763E-2</v>
      </c>
      <c r="E49" s="23">
        <f>(Indeks!E49/Indeks!E$68*Indeks!E$2)/Indeks!$G49*100</f>
        <v>0.13272501807438666</v>
      </c>
      <c r="F49" s="23">
        <f>(Indeks!F49/Indeks!F$68*Indeks!F$2)/Indeks!$G49*100</f>
        <v>2.5816623110612984E-2</v>
      </c>
      <c r="G49" s="23">
        <f t="shared" si="0"/>
        <v>1</v>
      </c>
    </row>
    <row r="50" spans="1:7" x14ac:dyDescent="0.2">
      <c r="A50" s="57">
        <f>Tabel6[[#This Row],[Måned]]</f>
        <v>45231</v>
      </c>
      <c r="B50" s="23">
        <f>(Indeks!B50/Indeks!B$68*Indeks!B$2)/Indeks!$G50*100</f>
        <v>0.71336518063525556</v>
      </c>
      <c r="C50" s="23">
        <f>(Indeks!C50/Indeks!C$68*Indeks!C$2)/Indeks!$G50*100</f>
        <v>4.6895925241654951E-2</v>
      </c>
      <c r="D50" s="23">
        <f>(Indeks!D50/Indeks!D$68*Indeks!D$2)/Indeks!$G50*100</f>
        <v>8.0971331246552716E-2</v>
      </c>
      <c r="E50" s="23">
        <f>(Indeks!E50/Indeks!E$68*Indeks!E$2)/Indeks!$G50*100</f>
        <v>0.13223964827868115</v>
      </c>
      <c r="F50" s="23">
        <f>(Indeks!F50/Indeks!F$68*Indeks!F$2)/Indeks!$G50*100</f>
        <v>2.6527914597855626E-2</v>
      </c>
      <c r="G50" s="23">
        <f t="shared" si="0"/>
        <v>1</v>
      </c>
    </row>
    <row r="51" spans="1:7" x14ac:dyDescent="0.2">
      <c r="A51" s="57">
        <f>Tabel6[[#This Row],[Måned]]</f>
        <v>45261</v>
      </c>
      <c r="B51" s="23">
        <f>(Indeks!B51/Indeks!B$68*Indeks!B$2)/Indeks!$G51*100</f>
        <v>0.71140189903614282</v>
      </c>
      <c r="C51" s="23">
        <f>(Indeks!C51/Indeks!C$68*Indeks!C$2)/Indeks!$G51*100</f>
        <v>4.9053999500248018E-2</v>
      </c>
      <c r="D51" s="23">
        <f>(Indeks!D51/Indeks!D$68*Indeks!D$2)/Indeks!$G51*100</f>
        <v>8.0954828681001317E-2</v>
      </c>
      <c r="E51" s="23">
        <f>(Indeks!E51/Indeks!E$68*Indeks!E$2)/Indeks!$G51*100</f>
        <v>0.13176022826263561</v>
      </c>
      <c r="F51" s="23">
        <f>(Indeks!F51/Indeks!F$68*Indeks!F$2)/Indeks!$G51*100</f>
        <v>2.6829044519972402E-2</v>
      </c>
      <c r="G51" s="23">
        <f t="shared" si="0"/>
        <v>1.0000000000000002</v>
      </c>
    </row>
    <row r="52" spans="1:7" x14ac:dyDescent="0.2">
      <c r="A52" s="57">
        <f>Tabel6[[#This Row],[Måned]]</f>
        <v>45292</v>
      </c>
      <c r="B52" s="23">
        <f>(Indeks!B52/Indeks!B$68*Indeks!B$2)/Indeks!$G52*100</f>
        <v>0.71143002738970318</v>
      </c>
      <c r="C52" s="23">
        <f>(Indeks!C52/Indeks!C$68*Indeks!C$2)/Indeks!$G52*100</f>
        <v>5.0328919848537317E-2</v>
      </c>
      <c r="D52" s="23">
        <f>(Indeks!D52/Indeks!D$68*Indeks!D$2)/Indeks!$G52*100</f>
        <v>8.0480344886509833E-2</v>
      </c>
      <c r="E52" s="23">
        <f>(Indeks!E52/Indeks!E$68*Indeks!E$2)/Indeks!$G52*100</f>
        <v>0.13108906856971234</v>
      </c>
      <c r="F52" s="23">
        <f>(Indeks!F52/Indeks!F$68*Indeks!F$2)/Indeks!$G52*100</f>
        <v>2.6671639305537516E-2</v>
      </c>
      <c r="G52" s="23">
        <f t="shared" si="0"/>
        <v>1.0000000000000002</v>
      </c>
    </row>
    <row r="53" spans="1:7" x14ac:dyDescent="0.2">
      <c r="A53" s="57">
        <f>Tabel6[[#This Row],[Måned]]</f>
        <v>45323</v>
      </c>
      <c r="B53" s="23">
        <f>(Indeks!B53/Indeks!B$68*Indeks!B$2)/Indeks!$G53*100</f>
        <v>0.71149818764973394</v>
      </c>
      <c r="C53" s="23">
        <f>(Indeks!C53/Indeks!C$68*Indeks!C$2)/Indeks!$G53*100</f>
        <v>5.1185124372333371E-2</v>
      </c>
      <c r="D53" s="23">
        <f>(Indeks!D53/Indeks!D$68*Indeks!D$2)/Indeks!$G53*100</f>
        <v>8.0076351890281158E-2</v>
      </c>
      <c r="E53" s="23">
        <f>(Indeks!E53/Indeks!E$68*Indeks!E$2)/Indeks!$G53*100</f>
        <v>0.13087122079346208</v>
      </c>
      <c r="F53" s="23">
        <f>(Indeks!F53/Indeks!F$68*Indeks!F$2)/Indeks!$G53*100</f>
        <v>2.6369115294189643E-2</v>
      </c>
      <c r="G53" s="23">
        <f t="shared" si="0"/>
        <v>1.0000000000000002</v>
      </c>
    </row>
    <row r="54" spans="1:7" x14ac:dyDescent="0.2">
      <c r="A54" s="57">
        <f>Tabel6[[#This Row],[Måned]]</f>
        <v>45352</v>
      </c>
      <c r="B54" s="23">
        <f>(Indeks!B54/Indeks!B$68*Indeks!B$2)/Indeks!$G54*100</f>
        <v>0.70797112556421449</v>
      </c>
      <c r="C54" s="23">
        <f>(Indeks!C54/Indeks!C$68*Indeks!C$2)/Indeks!$G54*100</f>
        <v>5.6285452518579526E-2</v>
      </c>
      <c r="D54" s="23">
        <f>(Indeks!D54/Indeks!D$68*Indeks!D$2)/Indeks!$G54*100</f>
        <v>8.0430443059619855E-2</v>
      </c>
      <c r="E54" s="23">
        <f>(Indeks!E54/Indeks!E$68*Indeks!E$2)/Indeks!$G54*100</f>
        <v>0.12919076965947618</v>
      </c>
      <c r="F54" s="23">
        <f>(Indeks!F54/Indeks!F$68*Indeks!F$2)/Indeks!$G54*100</f>
        <v>2.6122209198110195E-2</v>
      </c>
      <c r="G54" s="23">
        <f t="shared" si="0"/>
        <v>1.0000000000000002</v>
      </c>
    </row>
    <row r="55" spans="1:7" x14ac:dyDescent="0.2">
      <c r="A55" s="57">
        <f>Tabel6[[#This Row],[Måned]]</f>
        <v>45383</v>
      </c>
      <c r="B55" s="23">
        <f>(Indeks!B55/Indeks!B$68*Indeks!B$2)/Indeks!$G55*100</f>
        <v>0.71078734009100109</v>
      </c>
      <c r="C55" s="23">
        <f>(Indeks!C55/Indeks!C$68*Indeks!C$2)/Indeks!$G55*100</f>
        <v>5.4521356625732133E-2</v>
      </c>
      <c r="D55" s="23">
        <f>(Indeks!D55/Indeks!D$68*Indeks!D$2)/Indeks!$G55*100</f>
        <v>8.0288248253155919E-2</v>
      </c>
      <c r="E55" s="23">
        <f>(Indeks!E55/Indeks!E$68*Indeks!E$2)/Indeks!$G55*100</f>
        <v>0.12853654465239275</v>
      </c>
      <c r="F55" s="23">
        <f>(Indeks!F55/Indeks!F$68*Indeks!F$2)/Indeks!$G55*100</f>
        <v>2.5866510377718113E-2</v>
      </c>
      <c r="G55" s="23">
        <f t="shared" si="0"/>
        <v>1</v>
      </c>
    </row>
    <row r="56" spans="1:7" x14ac:dyDescent="0.2">
      <c r="A56" s="57">
        <f>Tabel6[[#This Row],[Måned]]</f>
        <v>45413</v>
      </c>
      <c r="B56" s="23">
        <f>(Indeks!B56/Indeks!B$68*Indeks!B$2)/Indeks!$G56*100</f>
        <v>0.71124142715372307</v>
      </c>
      <c r="C56" s="23">
        <f>(Indeks!C56/Indeks!C$68*Indeks!C$2)/Indeks!$G56*100</f>
        <v>5.4253097706850203E-2</v>
      </c>
      <c r="D56" s="23">
        <f>(Indeks!D56/Indeks!D$68*Indeks!D$2)/Indeks!$G56*100</f>
        <v>8.0339540464994849E-2</v>
      </c>
      <c r="E56" s="23">
        <f>(Indeks!E56/Indeks!E$68*Indeks!E$2)/Indeks!$G56*100</f>
        <v>0.1282768924077311</v>
      </c>
      <c r="F56" s="23">
        <f>(Indeks!F56/Indeks!F$68*Indeks!F$2)/Indeks!$G56*100</f>
        <v>2.5889042266700781E-2</v>
      </c>
      <c r="G56" s="23">
        <f t="shared" si="0"/>
        <v>0.99999999999999989</v>
      </c>
    </row>
    <row r="57" spans="1:7" x14ac:dyDescent="0.2">
      <c r="A57" s="57">
        <f>Tabel6[[#This Row],[Måned]]</f>
        <v>45444</v>
      </c>
      <c r="B57" s="23">
        <f>(Indeks!B57/Indeks!B$68*Indeks!B$2)/Indeks!$G57*100</f>
        <v>0.71917600986159025</v>
      </c>
      <c r="C57" s="23">
        <f>(Indeks!C57/Indeks!C$68*Indeks!C$2)/Indeks!$G57*100</f>
        <v>4.3552961510500941E-2</v>
      </c>
      <c r="D57" s="23">
        <f>(Indeks!D57/Indeks!D$68*Indeks!D$2)/Indeks!$G57*100</f>
        <v>8.1304416689834499E-2</v>
      </c>
      <c r="E57" s="23">
        <f>(Indeks!E57/Indeks!E$68*Indeks!E$2)/Indeks!$G57*100</f>
        <v>0.13016871883828782</v>
      </c>
      <c r="F57" s="23">
        <f>(Indeks!F57/Indeks!F$68*Indeks!F$2)/Indeks!$G57*100</f>
        <v>2.5797893099786535E-2</v>
      </c>
      <c r="G57" s="23">
        <f t="shared" si="0"/>
        <v>1</v>
      </c>
    </row>
    <row r="58" spans="1:7" x14ac:dyDescent="0.2">
      <c r="A58" s="57">
        <f>Tabel6[[#This Row],[Måned]]</f>
        <v>45474</v>
      </c>
      <c r="B58" s="23">
        <f>(Indeks!B58/Indeks!B$68*Indeks!B$2)/Indeks!$G58*100</f>
        <v>0.72035530006154758</v>
      </c>
      <c r="C58" s="23">
        <f>(Indeks!C58/Indeks!C$68*Indeks!C$2)/Indeks!$G58*100</f>
        <v>4.3373044901879591E-2</v>
      </c>
      <c r="D58" s="23">
        <f>(Indeks!D58/Indeks!D$68*Indeks!D$2)/Indeks!$G58*100</f>
        <v>8.0968549405281531E-2</v>
      </c>
      <c r="E58" s="23">
        <f>(Indeks!E58/Indeks!E$68*Indeks!E$2)/Indeks!$G58*100</f>
        <v>0.13020458234779395</v>
      </c>
      <c r="F58" s="23">
        <f>(Indeks!F58/Indeks!F$68*Indeks!F$2)/Indeks!$G58*100</f>
        <v>2.5098523283497515E-2</v>
      </c>
      <c r="G58" s="23">
        <f t="shared" si="0"/>
        <v>1.0000000000000002</v>
      </c>
    </row>
    <row r="59" spans="1:7" x14ac:dyDescent="0.2">
      <c r="A59" s="57">
        <f>Tabel6[[#This Row],[Måned]]</f>
        <v>45505</v>
      </c>
      <c r="B59" s="23">
        <f>(Indeks!B59/Indeks!B$68*Indeks!B$2)/Indeks!$G59*100</f>
        <v>0.72036074820447604</v>
      </c>
      <c r="C59" s="23">
        <f>(Indeks!C59/Indeks!C$68*Indeks!C$2)/Indeks!$G59*100</f>
        <v>4.3949875940289186E-2</v>
      </c>
      <c r="D59" s="23">
        <f>(Indeks!D59/Indeks!D$68*Indeks!D$2)/Indeks!$G59*100</f>
        <v>8.0969161781188029E-2</v>
      </c>
      <c r="E59" s="23">
        <f>(Indeks!E59/Indeks!E$68*Indeks!E$2)/Indeks!$G59*100</f>
        <v>0.13020556710236511</v>
      </c>
      <c r="F59" s="23">
        <f>(Indeks!F59/Indeks!F$68*Indeks!F$2)/Indeks!$G59*100</f>
        <v>2.451464697168159E-2</v>
      </c>
      <c r="G59" s="23">
        <f t="shared" si="0"/>
        <v>1</v>
      </c>
    </row>
    <row r="60" spans="1:7" x14ac:dyDescent="0.2">
      <c r="A60" s="57">
        <f>Tabel6[[#This Row],[Måned]]</f>
        <v>45536</v>
      </c>
      <c r="B60" s="23">
        <f>(Indeks!B60/Indeks!B$68*Indeks!B$2)/Indeks!$G60*100</f>
        <v>0.71965329610509055</v>
      </c>
      <c r="C60" s="23">
        <f>(Indeks!C60/Indeks!C$68*Indeks!C$2)/Indeks!$G60*100</f>
        <v>4.4177742729460019E-2</v>
      </c>
      <c r="D60" s="23">
        <f>(Indeks!D60/Indeks!D$68*Indeks!D$2)/Indeks!$G60*100</f>
        <v>8.1777040496128495E-2</v>
      </c>
      <c r="E60" s="23">
        <f>(Indeks!E60/Indeks!E$68*Indeks!E$2)/Indeks!$G60*100</f>
        <v>0.13030690657699046</v>
      </c>
      <c r="F60" s="23">
        <f>(Indeks!F60/Indeks!F$68*Indeks!F$2)/Indeks!$G60*100</f>
        <v>2.4085014092330565E-2</v>
      </c>
      <c r="G60" s="23">
        <f t="shared" si="0"/>
        <v>1</v>
      </c>
    </row>
    <row r="61" spans="1:7" x14ac:dyDescent="0.2">
      <c r="A61" s="57">
        <f>Tabel6[[#This Row],[Måned]]</f>
        <v>45566</v>
      </c>
      <c r="B61" s="23">
        <f>(Indeks!B61/Indeks!B$68*Indeks!B$2)/Indeks!$G61*100</f>
        <v>0.72139576632924296</v>
      </c>
      <c r="C61" s="23">
        <f>(Indeks!C61/Indeks!C$68*Indeks!C$2)/Indeks!$G61*100</f>
        <v>5.0435242399166837E-2</v>
      </c>
      <c r="D61" s="23">
        <f>(Indeks!D61/Indeks!D$68*Indeks!D$2)/Indeks!$G61*100</f>
        <v>7.9031065569540149E-2</v>
      </c>
      <c r="E61" s="23">
        <f>(Indeks!E61/Indeks!E$68*Indeks!E$2)/Indeks!$G61*100</f>
        <v>0.12668159327369846</v>
      </c>
      <c r="F61" s="23">
        <f>(Indeks!F61/Indeks!F$68*Indeks!F$2)/Indeks!$G61*100</f>
        <v>2.2456332428351645E-2</v>
      </c>
      <c r="G61" s="23">
        <f t="shared" si="0"/>
        <v>1</v>
      </c>
    </row>
    <row r="62" spans="1:7" x14ac:dyDescent="0.2">
      <c r="A62" s="57">
        <f>Tabel6[[#This Row],[Måned]]</f>
        <v>45597</v>
      </c>
      <c r="B62" s="23">
        <f>(Indeks!B62/Indeks!B$68*Indeks!B$2)/Indeks!$G62*100</f>
        <v>0.72623162479864301</v>
      </c>
      <c r="C62" s="23">
        <f>(Indeks!C62/Indeks!C$68*Indeks!C$2)/Indeks!$G62*100</f>
        <v>4.5146562765481152E-2</v>
      </c>
      <c r="D62" s="23">
        <f>(Indeks!D62/Indeks!D$68*Indeks!D$2)/Indeks!$G62*100</f>
        <v>7.9294089418624203E-2</v>
      </c>
      <c r="E62" s="23">
        <f>(Indeks!E62/Indeks!E$68*Indeks!E$2)/Indeks!$G62*100</f>
        <v>0.12741883282456704</v>
      </c>
      <c r="F62" s="23">
        <f>(Indeks!F62/Indeks!F$68*Indeks!F$2)/Indeks!$G62*100</f>
        <v>2.1908890192684743E-2</v>
      </c>
      <c r="G62" s="23">
        <f t="shared" si="0"/>
        <v>1.0000000000000002</v>
      </c>
    </row>
    <row r="63" spans="1:7" x14ac:dyDescent="0.2">
      <c r="A63" s="57">
        <f>Tabel6[[#This Row],[Måned]]</f>
        <v>45627</v>
      </c>
      <c r="B63" s="23">
        <f>(Indeks!B63/Indeks!B$68*Indeks!B$2)/Indeks!$G63*100</f>
        <v>0.72131255309222519</v>
      </c>
      <c r="C63" s="23">
        <f>(Indeks!C63/Indeks!C$68*Indeks!C$2)/Indeks!$G63*100</f>
        <v>5.3519624103631522E-2</v>
      </c>
      <c r="D63" s="23">
        <f>(Indeks!D63/Indeks!D$68*Indeks!D$2)/Indeks!$G63*100</f>
        <v>7.9220663348841466E-2</v>
      </c>
      <c r="E63" s="23">
        <f>(Indeks!E63/Indeks!E$68*Indeks!E$2)/Indeks!$G63*100</f>
        <v>0.12588851794379136</v>
      </c>
      <c r="F63" s="23">
        <f>(Indeks!F63/Indeks!F$68*Indeks!F$2)/Indeks!$G63*100</f>
        <v>2.0058641511510492E-2</v>
      </c>
      <c r="G63" s="23">
        <f t="shared" si="0"/>
        <v>1</v>
      </c>
    </row>
    <row r="64" spans="1:7" x14ac:dyDescent="0.2">
      <c r="A64" s="57">
        <f>Tabel6[[#This Row],[Måned]]</f>
        <v>45658</v>
      </c>
      <c r="B64" s="23">
        <f>(Indeks!B64/Indeks!B$68*Indeks!B$2)/Indeks!$G64*100</f>
        <v>0.71861163794316552</v>
      </c>
      <c r="C64" s="23">
        <f>(Indeks!C64/Indeks!C$68*Indeks!C$2)/Indeks!$G64*100</f>
        <v>5.6759665764229791E-2</v>
      </c>
      <c r="D64" s="23">
        <f>(Indeks!D64/Indeks!D$68*Indeks!D$2)/Indeks!$G64*100</f>
        <v>7.9164701530422654E-2</v>
      </c>
      <c r="E64" s="23">
        <f>(Indeks!E64/Indeks!E$68*Indeks!E$2)/Indeks!$G64*100</f>
        <v>0.12655624592698214</v>
      </c>
      <c r="F64" s="23">
        <f>(Indeks!F64/Indeks!F$68*Indeks!F$2)/Indeks!$G64*100</f>
        <v>1.8907748835200026E-2</v>
      </c>
      <c r="G64" s="23">
        <f t="shared" si="0"/>
        <v>1</v>
      </c>
    </row>
    <row r="65" spans="1:7" x14ac:dyDescent="0.2">
      <c r="A65" s="57">
        <f>Tabel6[[#This Row],[Måned]]</f>
        <v>45689</v>
      </c>
      <c r="B65" s="23">
        <f>(Indeks!B65/Indeks!B$68*Indeks!B$2)/Indeks!$G65*100</f>
        <v>0.72118811762256541</v>
      </c>
      <c r="C65" s="23">
        <f>(Indeks!C65/Indeks!C$68*Indeks!C$2)/Indeks!$G65*100</f>
        <v>5.4151398611495594E-2</v>
      </c>
      <c r="D65" s="23">
        <f>(Indeks!D65/Indeks!D$68*Indeks!D$2)/Indeks!$G65*100</f>
        <v>7.9248580925359816E-2</v>
      </c>
      <c r="E65" s="23">
        <f>(Indeks!E65/Indeks!E$68*Indeks!E$2)/Indeks!$G65*100</f>
        <v>0.12734570456068423</v>
      </c>
      <c r="F65" s="23">
        <f>(Indeks!F65/Indeks!F$68*Indeks!F$2)/Indeks!$G65*100</f>
        <v>1.8066198279895015E-2</v>
      </c>
      <c r="G65" s="23">
        <f t="shared" si="0"/>
        <v>1.0000000000000002</v>
      </c>
    </row>
    <row r="66" spans="1:7" x14ac:dyDescent="0.2">
      <c r="A66" s="57">
        <f>Tabel6[[#This Row],[Måned]]</f>
        <v>45717</v>
      </c>
      <c r="B66" s="23">
        <f>(Indeks!B66/Indeks!B$68*Indeks!B$2)/Indeks!$G66*100</f>
        <v>0.72120712535332876</v>
      </c>
      <c r="C66" s="23">
        <f>(Indeks!C66/Indeks!C$68*Indeks!C$2)/Indeks!$G66*100</f>
        <v>5.5310644345028068E-2</v>
      </c>
      <c r="D66" s="23">
        <f>(Indeks!D66/Indeks!D$68*Indeks!D$2)/Indeks!$G66*100</f>
        <v>7.971724209878879E-2</v>
      </c>
      <c r="E66" s="23">
        <f>(Indeks!E66/Indeks!E$68*Indeks!E$2)/Indeks!$G66*100</f>
        <v>0.1265657186987752</v>
      </c>
      <c r="F66" s="23">
        <f>(Indeks!F66/Indeks!F$68*Indeks!F$2)/Indeks!$G66*100</f>
        <v>1.7199269504079271E-2</v>
      </c>
      <c r="G66" s="23">
        <f t="shared" si="0"/>
        <v>1.0000000000000002</v>
      </c>
    </row>
    <row r="67" spans="1:7" x14ac:dyDescent="0.2">
      <c r="A67" s="57">
        <f>Tabel6[[#This Row],[Måned]]</f>
        <v>45748</v>
      </c>
      <c r="B67" s="23">
        <f>(Indeks!B67/Indeks!B$68*Indeks!B$2)/Indeks!$G67*100</f>
        <v>0.71968805694398719</v>
      </c>
      <c r="C67" s="23">
        <f>(Indeks!C67/Indeks!C$68*Indeks!C$2)/Indeks!$G67*100</f>
        <v>5.9750743982062877E-2</v>
      </c>
      <c r="D67" s="23">
        <f>(Indeks!D67/Indeks!D$68*Indeks!D$2)/Indeks!$G67*100</f>
        <v>7.9644927148927999E-2</v>
      </c>
      <c r="E67" s="23">
        <f>(Indeks!E67/Indeks!E$68*Indeks!E$2)/Indeks!$G67*100</f>
        <v>0.12497338290531898</v>
      </c>
      <c r="F67" s="23">
        <f>(Indeks!F67/Indeks!F$68*Indeks!F$2)/Indeks!$G67*100</f>
        <v>1.5942889019703008E-2</v>
      </c>
      <c r="G67" s="23">
        <f t="shared" si="0"/>
        <v>1.0000000000000002</v>
      </c>
    </row>
    <row r="68" spans="1:7" x14ac:dyDescent="0.2">
      <c r="A68" s="57">
        <f>Tabel6[[#This Row],[Måned]]</f>
        <v>45778</v>
      </c>
      <c r="B68" s="23">
        <f>(Indeks!B68/Indeks!B$68*Indeks!B$2)/Indeks!$G68*100</f>
        <v>0.72720952343662282</v>
      </c>
      <c r="C68" s="23">
        <f>(Indeks!C68/Indeks!C$68*Indeks!C$2)/Indeks!$G68*100</f>
        <v>5.1051099734235439E-2</v>
      </c>
      <c r="D68" s="23">
        <f>(Indeks!D68/Indeks!D$68*Indeks!D$2)/Indeks!$G68*100</f>
        <v>8.0077575340098628E-2</v>
      </c>
      <c r="E68" s="23">
        <f>(Indeks!E68/Indeks!E$68*Indeks!E$2)/Indeks!$G68*100</f>
        <v>0.12616763014185911</v>
      </c>
      <c r="F68" s="23">
        <f>(Indeks!F68/Indeks!F$68*Indeks!F$2)/Indeks!$G68*100</f>
        <v>1.5494171347184062E-2</v>
      </c>
      <c r="G68" s="23">
        <f t="shared" si="0"/>
        <v>1</v>
      </c>
    </row>
    <row r="69" spans="1:7" x14ac:dyDescent="0.2">
      <c r="A69" s="57">
        <f>Tabel6[[#This Row],[Måned]]</f>
        <v>45809</v>
      </c>
      <c r="B69" s="23">
        <f>(Indeks!B69/Indeks!B$68*Indeks!B$2)/Indeks!$G69*100</f>
        <v>0.73379752336352411</v>
      </c>
      <c r="C69" s="23">
        <f>(Indeks!C69/Indeks!C$68*Indeks!C$2)/Indeks!$G69*100</f>
        <v>4.1537833519539588E-2</v>
      </c>
      <c r="D69" s="23">
        <f>(Indeks!D69/Indeks!D$68*Indeks!D$2)/Indeks!$G69*100</f>
        <v>8.0870244904556424E-2</v>
      </c>
      <c r="E69" s="23">
        <f>(Indeks!E69/Indeks!E$68*Indeks!E$2)/Indeks!$G69*100</f>
        <v>0.12934217136844411</v>
      </c>
      <c r="F69" s="23">
        <f>(Indeks!F69/Indeks!F$68*Indeks!F$2)/Indeks!$G69*100</f>
        <v>1.4452226843935745E-2</v>
      </c>
      <c r="G69" s="23">
        <f t="shared" ref="G69:G73" si="1">SUM(B69:F69)</f>
        <v>1</v>
      </c>
    </row>
    <row r="70" spans="1:7" x14ac:dyDescent="0.2">
      <c r="A70" s="57">
        <f>Tabel6[[#This Row],[Måned]]</f>
        <v>45839</v>
      </c>
      <c r="B70" s="23">
        <f>(Indeks!B70/Indeks!B$68*Indeks!B$2)/Indeks!$G70*100</f>
        <v>0.73513289169799989</v>
      </c>
      <c r="C70" s="23">
        <f>(Indeks!C70/Indeks!C$68*Indeks!C$2)/Indeks!$G70*100</f>
        <v>4.1182346951378408E-2</v>
      </c>
      <c r="D70" s="23">
        <f>(Indeks!D70/Indeks!D$68*Indeks!D$2)/Indeks!$G70*100</f>
        <v>8.0763758488666917E-2</v>
      </c>
      <c r="E70" s="23">
        <f>(Indeks!E70/Indeks!E$68*Indeks!E$2)/Indeks!$G70*100</f>
        <v>0.12940243900979653</v>
      </c>
      <c r="F70" s="23">
        <f>(Indeks!F70/Indeks!F$68*Indeks!F$2)/Indeks!$G70*100</f>
        <v>1.3518563852158289E-2</v>
      </c>
      <c r="G70" s="23">
        <f t="shared" si="1"/>
        <v>1</v>
      </c>
    </row>
    <row r="71" spans="1:7" x14ac:dyDescent="0.2">
      <c r="A71" s="57">
        <f>Tabel6[[#This Row],[Måned]]</f>
        <v>45870</v>
      </c>
      <c r="B71" s="23">
        <f>(Indeks!B71/Indeks!B$68*Indeks!B$2)/Indeks!$G71*100</f>
        <v>0.73767440725019628</v>
      </c>
      <c r="C71" s="23">
        <f>(Indeks!C71/Indeks!C$68*Indeks!C$2)/Indeks!$G71*100</f>
        <v>3.8752367896979459E-2</v>
      </c>
      <c r="D71" s="23">
        <f>(Indeks!D71/Indeks!D$68*Indeks!D$2)/Indeks!$G71*100</f>
        <v>8.1244910832510189E-2</v>
      </c>
      <c r="E71" s="23">
        <f>(Indeks!E71/Indeks!E$68*Indeks!E$2)/Indeks!$G71*100</f>
        <v>0.1292847558561348</v>
      </c>
      <c r="F71" s="23">
        <f>(Indeks!F71/Indeks!F$68*Indeks!F$2)/Indeks!$G71*100</f>
        <v>1.3043558164179358E-2</v>
      </c>
      <c r="G71" s="23">
        <f t="shared" si="1"/>
        <v>1.0000000000000002</v>
      </c>
    </row>
    <row r="72" spans="1:7" x14ac:dyDescent="0.2">
      <c r="A72" s="57">
        <f>Tabel6[[#This Row],[Måned]]</f>
        <v>45901</v>
      </c>
      <c r="B72" s="23">
        <f>(Indeks!B72/Indeks!B$68*Indeks!B$2)/Indeks!$G72*100</f>
        <v>0.73257682577154593</v>
      </c>
      <c r="C72" s="23">
        <f>(Indeks!C72/Indeks!C$68*Indeks!C$2)/Indeks!$G72*100</f>
        <v>4.3859145905019423E-2</v>
      </c>
      <c r="D72" s="23">
        <f>(Indeks!D72/Indeks!D$68*Indeks!D$2)/Indeks!$G72*100</f>
        <v>8.1886714169704708E-2</v>
      </c>
      <c r="E72" s="23">
        <f>(Indeks!E72/Indeks!E$68*Indeks!E$2)/Indeks!$G72*100</f>
        <v>0.12884027496474115</v>
      </c>
      <c r="F72" s="23">
        <f>(Indeks!F72/Indeks!F$68*Indeks!F$2)/Indeks!$G72*100</f>
        <v>1.283703918898897E-2</v>
      </c>
      <c r="G72" s="23">
        <f t="shared" si="1"/>
        <v>1.0000000000000002</v>
      </c>
    </row>
    <row r="73" spans="1:7" x14ac:dyDescent="0.2">
      <c r="A73" s="57">
        <f>Tabel6[[#This Row],[Måned]]</f>
        <v>45931</v>
      </c>
      <c r="B73" s="23">
        <f>(Indeks!B73/Indeks!B$68*Indeks!B$2)/Indeks!$G73*100</f>
        <v>0.74046505455089917</v>
      </c>
      <c r="C73" s="23">
        <f>(Indeks!C73/Indeks!C$68*Indeks!C$2)/Indeks!$G73*100</f>
        <v>4.0581389587979723E-2</v>
      </c>
      <c r="D73" s="23">
        <f>(Indeks!D73/Indeks!D$68*Indeks!D$2)/Indeks!$G73*100</f>
        <v>8.044451426402853E-2</v>
      </c>
      <c r="E73" s="23">
        <f>(Indeks!E73/Indeks!E$68*Indeks!E$2)/Indeks!$G73*100</f>
        <v>0.1257384678956727</v>
      </c>
      <c r="F73" s="23">
        <f>(Indeks!F73/Indeks!F$68*Indeks!F$2)/Indeks!$G73*100</f>
        <v>1.2770573701419759E-2</v>
      </c>
      <c r="G73" s="23">
        <f t="shared" si="1"/>
        <v>0.99999999999999989</v>
      </c>
    </row>
    <row r="74" spans="1:7" x14ac:dyDescent="0.2">
      <c r="A74" s="57">
        <f>Tabel6[[#This Row],[Måned]]</f>
        <v>45962</v>
      </c>
      <c r="B74" s="23">
        <f>(Indeks!B74/Indeks!B$68*Indeks!B$2)/Indeks!$G74*100</f>
        <v>0.74231784722397409</v>
      </c>
      <c r="C74" s="23">
        <f>(Indeks!C74/Indeks!C$68*Indeks!C$2)/Indeks!$G74*100</f>
        <v>3.8150526742122194E-2</v>
      </c>
      <c r="D74" s="23">
        <f>(Indeks!D74/Indeks!D$68*Indeks!D$2)/Indeks!$G74*100</f>
        <v>8.0579536571476151E-2</v>
      </c>
      <c r="E74" s="23">
        <f>(Indeks!E74/Indeks!E$68*Indeks!E$2)/Indeks!$G74*100</f>
        <v>0.12605309086215702</v>
      </c>
      <c r="F74" s="23">
        <f>(Indeks!F74/Indeks!F$68*Indeks!F$2)/Indeks!$G74*100</f>
        <v>1.2898998600270375E-2</v>
      </c>
      <c r="G74" s="23">
        <f t="shared" ref="G74" si="2">SUM(B74:F74)</f>
        <v>0.99999999999999967</v>
      </c>
    </row>
  </sheetData>
  <phoneticPr fontId="4" type="noConversion"/>
  <pageMargins left="0.74803149606299213" right="0.74803149606299213" top="0.78740157480314965" bottom="0.39370078740157483" header="0" footer="0"/>
  <pageSetup paperSize="9" scale="93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8D0-16C7-4600-8C90-32245CE1908C}">
  <sheetPr codeName="Ark4">
    <pageSetUpPr fitToPage="1"/>
  </sheetPr>
  <dimension ref="A1:I74"/>
  <sheetViews>
    <sheetView view="pageBreakPreview" topLeftCell="A40" zoomScale="98" zoomScaleNormal="100" zoomScaleSheetLayoutView="98" workbookViewId="0">
      <selection activeCell="E74" sqref="E74"/>
    </sheetView>
  </sheetViews>
  <sheetFormatPr defaultRowHeight="12.75" x14ac:dyDescent="0.2"/>
  <cols>
    <col min="1" max="1" width="7.140625" customWidth="1"/>
    <col min="2" max="2" width="9.5703125" customWidth="1"/>
    <col min="3" max="3" width="8.5703125" customWidth="1"/>
    <col min="4" max="4" width="10.42578125" customWidth="1"/>
    <col min="5" max="6" width="10.140625" customWidth="1"/>
    <col min="7" max="7" width="11.140625" customWidth="1"/>
    <col min="8" max="8" width="9.5703125" customWidth="1"/>
    <col min="9" max="9" width="10.42578125" style="19" customWidth="1"/>
  </cols>
  <sheetData>
    <row r="1" spans="1:9" ht="18" hidden="1" customHeight="1" x14ac:dyDescent="0.3">
      <c r="A1" s="16" t="s">
        <v>33</v>
      </c>
      <c r="C1" s="2"/>
      <c r="H1" s="26" t="s">
        <v>29</v>
      </c>
    </row>
    <row r="2" spans="1:9" ht="15" customHeight="1" thickBot="1" x14ac:dyDescent="0.3">
      <c r="A2" s="15" t="s">
        <v>1</v>
      </c>
      <c r="B2" s="15" t="s">
        <v>2</v>
      </c>
      <c r="C2" s="15" t="s">
        <v>0</v>
      </c>
      <c r="D2" s="15" t="s">
        <v>18</v>
      </c>
      <c r="E2" s="15" t="s">
        <v>31</v>
      </c>
      <c r="F2" s="15" t="s">
        <v>34</v>
      </c>
      <c r="G2" s="15" t="s">
        <v>32</v>
      </c>
      <c r="H2" s="15" t="s">
        <v>39</v>
      </c>
      <c r="I2" s="14"/>
    </row>
    <row r="3" spans="1:9" x14ac:dyDescent="0.2">
      <c r="A3" s="2">
        <v>2020</v>
      </c>
      <c r="B3" t="s">
        <v>7</v>
      </c>
      <c r="C3" s="30">
        <f>Indeks!G4</f>
        <v>81.850079010903073</v>
      </c>
      <c r="D3" s="34"/>
      <c r="E3" s="34"/>
      <c r="F3" s="34"/>
      <c r="G3" s="34"/>
      <c r="H3" s="30"/>
    </row>
    <row r="4" spans="1:9" x14ac:dyDescent="0.2">
      <c r="A4" s="6">
        <f>A3</f>
        <v>2020</v>
      </c>
      <c r="B4" t="s">
        <v>8</v>
      </c>
      <c r="C4" s="21">
        <f>Indeks!G5</f>
        <v>81.886282367116209</v>
      </c>
      <c r="D4" s="31">
        <f t="shared" ref="D4:D14" si="0">(C4-C3)/C3</f>
        <v>4.4231302706883508E-4</v>
      </c>
      <c r="E4" s="31"/>
      <c r="F4" s="31"/>
      <c r="G4" s="31"/>
      <c r="H4" s="21"/>
    </row>
    <row r="5" spans="1:9" x14ac:dyDescent="0.2">
      <c r="A5" s="8">
        <f t="shared" ref="A5:A14" si="1">A4</f>
        <v>2020</v>
      </c>
      <c r="B5" s="9" t="s">
        <v>9</v>
      </c>
      <c r="C5" s="29">
        <f>Indeks!G6</f>
        <v>81.782496998756386</v>
      </c>
      <c r="D5" s="25">
        <f t="shared" si="0"/>
        <v>-1.2674329003547593E-3</v>
      </c>
      <c r="E5" s="25"/>
      <c r="F5" s="25"/>
      <c r="G5" s="25"/>
      <c r="H5" s="29"/>
    </row>
    <row r="6" spans="1:9" x14ac:dyDescent="0.2">
      <c r="A6" s="6">
        <f t="shared" si="1"/>
        <v>2020</v>
      </c>
      <c r="B6" t="s">
        <v>10</v>
      </c>
      <c r="C6" s="21">
        <f>Indeks!G7</f>
        <v>82.272131809569672</v>
      </c>
      <c r="D6" s="31">
        <f t="shared" si="0"/>
        <v>5.9870366983381671E-3</v>
      </c>
      <c r="E6" s="31"/>
      <c r="F6" s="31"/>
      <c r="G6" s="31"/>
      <c r="H6" s="21"/>
    </row>
    <row r="7" spans="1:9" x14ac:dyDescent="0.2">
      <c r="A7" s="6">
        <f t="shared" si="1"/>
        <v>2020</v>
      </c>
      <c r="B7" t="s">
        <v>11</v>
      </c>
      <c r="C7" s="21">
        <f>Indeks!G8</f>
        <v>82.274967940996987</v>
      </c>
      <c r="D7" s="31">
        <f t="shared" si="0"/>
        <v>3.4472565192307863E-5</v>
      </c>
      <c r="E7" s="31"/>
      <c r="F7" s="31"/>
      <c r="G7" s="31"/>
      <c r="H7" s="21"/>
    </row>
    <row r="8" spans="1:9" x14ac:dyDescent="0.2">
      <c r="A8" s="8">
        <f t="shared" si="1"/>
        <v>2020</v>
      </c>
      <c r="B8" s="9" t="s">
        <v>12</v>
      </c>
      <c r="C8" s="29">
        <f>Indeks!G9</f>
        <v>82.286907554898178</v>
      </c>
      <c r="D8" s="25">
        <f t="shared" si="0"/>
        <v>1.4511842666111474E-4</v>
      </c>
      <c r="E8" s="25">
        <f>(SUM(C6:C8)-SUM(C3:C5))/SUM(C3:C5)</f>
        <v>5.3566106383196258E-3</v>
      </c>
      <c r="F8" s="25"/>
      <c r="G8" s="25"/>
      <c r="H8" s="29"/>
    </row>
    <row r="9" spans="1:9" x14ac:dyDescent="0.2">
      <c r="A9" s="10">
        <f t="shared" si="1"/>
        <v>2020</v>
      </c>
      <c r="B9" s="12" t="s">
        <v>28</v>
      </c>
      <c r="C9" s="13">
        <f>Indeks!G10</f>
        <v>82.288743825829656</v>
      </c>
      <c r="D9" s="32">
        <f t="shared" si="0"/>
        <v>2.2315468961476323E-5</v>
      </c>
      <c r="E9" s="32"/>
      <c r="F9" s="32"/>
      <c r="G9" s="32"/>
      <c r="H9" s="13"/>
    </row>
    <row r="10" spans="1:9" x14ac:dyDescent="0.2">
      <c r="A10" s="6">
        <f t="shared" si="1"/>
        <v>2020</v>
      </c>
      <c r="B10" t="s">
        <v>13</v>
      </c>
      <c r="C10" s="21">
        <f>Indeks!G11</f>
        <v>82.291694626376682</v>
      </c>
      <c r="D10" s="31">
        <f t="shared" si="0"/>
        <v>3.58591030782026E-5</v>
      </c>
      <c r="E10" s="31"/>
      <c r="F10" s="31"/>
      <c r="G10" s="31"/>
      <c r="H10" s="21"/>
    </row>
    <row r="11" spans="1:9" x14ac:dyDescent="0.2">
      <c r="A11" s="8">
        <f t="shared" si="1"/>
        <v>2020</v>
      </c>
      <c r="B11" s="9" t="s">
        <v>14</v>
      </c>
      <c r="C11" s="29">
        <f>Indeks!G12</f>
        <v>82.410070704242202</v>
      </c>
      <c r="D11" s="25">
        <f t="shared" si="0"/>
        <v>1.4384936220231531E-3</v>
      </c>
      <c r="E11" s="25">
        <f>(SUM(C9:C11)-SUM(C6:C8))/SUM(C6:C8)</f>
        <v>6.3403682779443124E-4</v>
      </c>
      <c r="F11" s="25"/>
      <c r="G11" s="25"/>
      <c r="H11" s="29"/>
    </row>
    <row r="12" spans="1:9" x14ac:dyDescent="0.2">
      <c r="A12" s="10">
        <f t="shared" si="1"/>
        <v>2020</v>
      </c>
      <c r="B12" s="11" t="s">
        <v>15</v>
      </c>
      <c r="C12" s="13">
        <f>Indeks!G13</f>
        <v>83.239814712472338</v>
      </c>
      <c r="D12" s="32">
        <f t="shared" si="0"/>
        <v>1.0068478295668103E-2</v>
      </c>
      <c r="E12" s="32"/>
      <c r="F12" s="32"/>
      <c r="G12" s="32"/>
      <c r="H12" s="13"/>
    </row>
    <row r="13" spans="1:9" x14ac:dyDescent="0.2">
      <c r="A13" s="6">
        <f t="shared" si="1"/>
        <v>2020</v>
      </c>
      <c r="B13" t="s">
        <v>16</v>
      </c>
      <c r="C13" s="21">
        <f>Indeks!G14</f>
        <v>83.183065356523528</v>
      </c>
      <c r="D13" s="31">
        <f t="shared" si="0"/>
        <v>-6.8175735547747218E-4</v>
      </c>
      <c r="E13" s="31"/>
      <c r="F13" s="31"/>
      <c r="G13" s="31"/>
      <c r="H13" s="21"/>
    </row>
    <row r="14" spans="1:9" ht="13.5" thickBot="1" x14ac:dyDescent="0.25">
      <c r="A14" s="17">
        <f t="shared" si="1"/>
        <v>2020</v>
      </c>
      <c r="B14" s="18" t="s">
        <v>17</v>
      </c>
      <c r="C14" s="27">
        <f>Indeks!G15</f>
        <v>83.290762541995008</v>
      </c>
      <c r="D14" s="28">
        <f t="shared" si="0"/>
        <v>1.2947008505864574E-3</v>
      </c>
      <c r="E14" s="28">
        <f>(SUM(C12:C14)-SUM(C9:C11))/SUM(C9:C11)</f>
        <v>1.1025255439339372E-2</v>
      </c>
      <c r="F14" s="28">
        <f>(SUM(C9:C14)-SUM(C3:C8))/SUM(C3:C8)</f>
        <v>8.8377389236262514E-3</v>
      </c>
      <c r="G14" s="28"/>
      <c r="H14" s="27">
        <f>(C3+C4+C5+C6+C7+C8+C9+C10+C11+C12+C13+C14)/12</f>
        <v>82.421418120806678</v>
      </c>
    </row>
    <row r="15" spans="1:9" x14ac:dyDescent="0.2">
      <c r="A15" s="2">
        <v>2021</v>
      </c>
      <c r="B15" t="s">
        <v>7</v>
      </c>
      <c r="C15" s="30">
        <f>Indeks!G16</f>
        <v>83.002401217264222</v>
      </c>
      <c r="D15" s="34">
        <f t="shared" ref="D15:D26" si="2">(C15-C14)/C14</f>
        <v>-3.4621045111142457E-3</v>
      </c>
      <c r="E15" s="34"/>
      <c r="F15" s="34"/>
      <c r="G15" s="34"/>
      <c r="H15" s="30"/>
    </row>
    <row r="16" spans="1:9" x14ac:dyDescent="0.2">
      <c r="A16" s="6">
        <f>A15</f>
        <v>2021</v>
      </c>
      <c r="B16" t="s">
        <v>8</v>
      </c>
      <c r="C16" s="21">
        <f>Indeks!G17</f>
        <v>83.079029844204342</v>
      </c>
      <c r="D16" s="31">
        <f t="shared" si="2"/>
        <v>9.2320976039645135E-4</v>
      </c>
      <c r="E16" s="31"/>
      <c r="F16" s="31"/>
      <c r="G16" s="31"/>
      <c r="H16" s="21"/>
    </row>
    <row r="17" spans="1:8" x14ac:dyDescent="0.2">
      <c r="A17" s="8">
        <f t="shared" ref="A17:A26" si="3">A16</f>
        <v>2021</v>
      </c>
      <c r="B17" s="9" t="s">
        <v>9</v>
      </c>
      <c r="C17" s="29">
        <f>Indeks!G18</f>
        <v>83.168513404985177</v>
      </c>
      <c r="D17" s="25">
        <f t="shared" si="2"/>
        <v>1.0770896211551883E-3</v>
      </c>
      <c r="E17" s="25">
        <f>(SUM(C15:C17)-SUM(C12:C14))/SUM(C12:C14)</f>
        <v>-1.856919548682947E-3</v>
      </c>
      <c r="F17" s="25"/>
      <c r="G17" s="25"/>
      <c r="H17" s="29"/>
    </row>
    <row r="18" spans="1:8" x14ac:dyDescent="0.2">
      <c r="A18" s="6">
        <f t="shared" si="3"/>
        <v>2021</v>
      </c>
      <c r="B18" t="s">
        <v>10</v>
      </c>
      <c r="C18" s="21">
        <f>Indeks!G19</f>
        <v>84.037334499088487</v>
      </c>
      <c r="D18" s="31">
        <f t="shared" si="2"/>
        <v>1.0446514654802437E-2</v>
      </c>
      <c r="E18" s="31"/>
      <c r="F18" s="31"/>
      <c r="G18" s="31"/>
      <c r="H18" s="21"/>
    </row>
    <row r="19" spans="1:8" x14ac:dyDescent="0.2">
      <c r="A19" s="6">
        <f t="shared" si="3"/>
        <v>2021</v>
      </c>
      <c r="B19" t="s">
        <v>11</v>
      </c>
      <c r="C19" s="21">
        <f>Indeks!G20</f>
        <v>84.059863294927027</v>
      </c>
      <c r="D19" s="31">
        <f t="shared" si="2"/>
        <v>2.6808079971627082E-4</v>
      </c>
      <c r="E19" s="31"/>
      <c r="F19" s="31"/>
      <c r="G19" s="31"/>
      <c r="H19" s="21"/>
    </row>
    <row r="20" spans="1:8" x14ac:dyDescent="0.2">
      <c r="A20" s="8">
        <f t="shared" si="3"/>
        <v>2021</v>
      </c>
      <c r="B20" s="9" t="s">
        <v>12</v>
      </c>
      <c r="C20" s="29">
        <f>Indeks!G21</f>
        <v>84.145141821388037</v>
      </c>
      <c r="D20" s="25">
        <f t="shared" si="2"/>
        <v>1.0144975630260993E-3</v>
      </c>
      <c r="E20" s="25">
        <f>(SUM(C18:C20)-SUM(C15:C17))/SUM(C15:C17)</f>
        <v>1.2005600062842185E-2</v>
      </c>
      <c r="F20" s="25">
        <f>(SUM(C15:C20)-SUM(C9:C14))/SUM(C9:C14)</f>
        <v>9.6398073126228809E-3</v>
      </c>
      <c r="G20" s="25"/>
      <c r="H20" s="29"/>
    </row>
    <row r="21" spans="1:8" x14ac:dyDescent="0.2">
      <c r="A21" s="10">
        <f t="shared" si="3"/>
        <v>2021</v>
      </c>
      <c r="B21" s="12" t="s">
        <v>28</v>
      </c>
      <c r="C21" s="13">
        <f>Indeks!G22</f>
        <v>84.353117451148478</v>
      </c>
      <c r="D21" s="32">
        <f t="shared" si="2"/>
        <v>2.4716296777050196E-3</v>
      </c>
      <c r="E21" s="32"/>
      <c r="F21" s="32"/>
      <c r="G21" s="32"/>
      <c r="H21" s="13"/>
    </row>
    <row r="22" spans="1:8" x14ac:dyDescent="0.2">
      <c r="A22" s="6">
        <f t="shared" si="3"/>
        <v>2021</v>
      </c>
      <c r="B22" t="s">
        <v>13</v>
      </c>
      <c r="C22" s="21">
        <f>Indeks!G23</f>
        <v>84.437572365535246</v>
      </c>
      <c r="D22" s="31">
        <f t="shared" si="2"/>
        <v>1.0012067951807304E-3</v>
      </c>
      <c r="E22" s="31"/>
      <c r="F22" s="31"/>
      <c r="G22" s="31"/>
      <c r="H22" s="21"/>
    </row>
    <row r="23" spans="1:8" x14ac:dyDescent="0.2">
      <c r="A23" s="8">
        <f t="shared" si="3"/>
        <v>2021</v>
      </c>
      <c r="B23" s="9" t="s">
        <v>14</v>
      </c>
      <c r="C23" s="29">
        <f>Indeks!G24</f>
        <v>0</v>
      </c>
      <c r="D23" s="25">
        <f t="shared" si="2"/>
        <v>-1</v>
      </c>
      <c r="E23" s="25">
        <f>(SUM(C21:C23)-SUM(C18:C20))/SUM(C18:C20)</f>
        <v>-0.33083918396078721</v>
      </c>
      <c r="F23" s="25"/>
      <c r="G23" s="25"/>
      <c r="H23" s="29"/>
    </row>
    <row r="24" spans="1:8" x14ac:dyDescent="0.2">
      <c r="A24" s="10">
        <f t="shared" si="3"/>
        <v>2021</v>
      </c>
      <c r="B24" s="11" t="s">
        <v>15</v>
      </c>
      <c r="C24" s="13">
        <f>Indeks!G25</f>
        <v>0</v>
      </c>
      <c r="D24" s="32" t="e">
        <f t="shared" si="2"/>
        <v>#DIV/0!</v>
      </c>
      <c r="E24" s="32"/>
      <c r="F24" s="32"/>
      <c r="G24" s="32"/>
      <c r="H24" s="13"/>
    </row>
    <row r="25" spans="1:8" x14ac:dyDescent="0.2">
      <c r="A25" s="6">
        <f t="shared" si="3"/>
        <v>2021</v>
      </c>
      <c r="B25" t="s">
        <v>16</v>
      </c>
      <c r="C25" s="21">
        <f>Indeks!G26</f>
        <v>86.692392090969648</v>
      </c>
      <c r="D25" s="31" t="e">
        <f t="shared" si="2"/>
        <v>#DIV/0!</v>
      </c>
      <c r="E25" s="31"/>
      <c r="F25" s="31"/>
      <c r="G25" s="31"/>
      <c r="H25" s="21"/>
    </row>
    <row r="26" spans="1:8" ht="13.5" thickBot="1" x14ac:dyDescent="0.25">
      <c r="A26" s="17">
        <f t="shared" si="3"/>
        <v>2021</v>
      </c>
      <c r="B26" s="18" t="s">
        <v>17</v>
      </c>
      <c r="C26" s="27">
        <f>Indeks!G27</f>
        <v>87.581074544887201</v>
      </c>
      <c r="D26" s="28">
        <f t="shared" si="2"/>
        <v>1.0250985495763284E-2</v>
      </c>
      <c r="E26" s="28">
        <f>(SUM(C24:C26)-SUM(C21:C23))/SUM(C21:C23)</f>
        <v>3.2482696913720376E-2</v>
      </c>
      <c r="F26" s="28">
        <f>(SUM(C21:C26)-SUM(C15:C20))/SUM(C15:C20)</f>
        <v>-0.31591339021171644</v>
      </c>
      <c r="G26" s="28">
        <f>(SUM(C15:C26)-SUM(C3:C14))/SUM(C3:C14)</f>
        <v>-0.14609933943735845</v>
      </c>
      <c r="H26" s="27">
        <f>(C15+C16+C17+C18+C19+C20+C21+C22+C23+C24+C25+C26)/12</f>
        <v>70.379703377866491</v>
      </c>
    </row>
    <row r="27" spans="1:8" x14ac:dyDescent="0.2">
      <c r="A27" s="2">
        <v>2022</v>
      </c>
      <c r="B27" t="s">
        <v>7</v>
      </c>
      <c r="C27" s="30">
        <f>Indeks!G28</f>
        <v>86.896914816613787</v>
      </c>
      <c r="D27" s="34">
        <f t="shared" ref="D27:D38" si="4">(C27-C26)/C26</f>
        <v>-7.8117302377098321E-3</v>
      </c>
      <c r="E27" s="34"/>
      <c r="F27" s="34"/>
      <c r="G27" s="34"/>
      <c r="H27" s="30"/>
    </row>
    <row r="28" spans="1:8" x14ac:dyDescent="0.2">
      <c r="A28" s="6">
        <f>A27</f>
        <v>2022</v>
      </c>
      <c r="B28" t="s">
        <v>8</v>
      </c>
      <c r="C28" s="21">
        <f>Indeks!G29</f>
        <v>87.05990683201945</v>
      </c>
      <c r="D28" s="31">
        <f t="shared" si="4"/>
        <v>1.8756939271047752E-3</v>
      </c>
      <c r="E28" s="31"/>
      <c r="F28" s="31"/>
      <c r="G28" s="31"/>
      <c r="H28" s="21"/>
    </row>
    <row r="29" spans="1:8" x14ac:dyDescent="0.2">
      <c r="A29" s="8">
        <f t="shared" ref="A29:A38" si="5">A28</f>
        <v>2022</v>
      </c>
      <c r="B29" s="9" t="s">
        <v>9</v>
      </c>
      <c r="C29" s="29">
        <f>Indeks!G30</f>
        <v>89.150288392366107</v>
      </c>
      <c r="D29" s="25">
        <f t="shared" si="4"/>
        <v>2.4010840769448687E-2</v>
      </c>
      <c r="E29" s="25">
        <f>(SUM(C27:C29)-SUM(C24:C26))/SUM(C24:C26)</f>
        <v>0.509737053608739</v>
      </c>
      <c r="F29" s="25"/>
      <c r="G29" s="25"/>
      <c r="H29" s="29"/>
    </row>
    <row r="30" spans="1:8" x14ac:dyDescent="0.2">
      <c r="A30" s="10">
        <f t="shared" si="5"/>
        <v>2022</v>
      </c>
      <c r="B30" s="11" t="s">
        <v>10</v>
      </c>
      <c r="C30" s="13">
        <f>Indeks!G31</f>
        <v>0</v>
      </c>
      <c r="D30" s="32">
        <f t="shared" si="4"/>
        <v>-1</v>
      </c>
      <c r="E30" s="32"/>
      <c r="F30" s="32"/>
      <c r="G30" s="32"/>
      <c r="H30" s="13"/>
    </row>
    <row r="31" spans="1:8" x14ac:dyDescent="0.2">
      <c r="A31" s="6">
        <f t="shared" si="5"/>
        <v>2022</v>
      </c>
      <c r="B31" t="s">
        <v>11</v>
      </c>
      <c r="C31" s="21">
        <f>Indeks!G32</f>
        <v>88.988919137543476</v>
      </c>
      <c r="D31" s="31" t="e">
        <f t="shared" si="4"/>
        <v>#DIV/0!</v>
      </c>
      <c r="E31" s="31"/>
      <c r="F31" s="31"/>
      <c r="G31" s="31"/>
      <c r="H31" s="21"/>
    </row>
    <row r="32" spans="1:8" ht="13.5" thickBot="1" x14ac:dyDescent="0.25">
      <c r="A32" s="17">
        <f t="shared" si="5"/>
        <v>2022</v>
      </c>
      <c r="B32" s="18" t="s">
        <v>12</v>
      </c>
      <c r="C32" s="27">
        <f>Indeks!G33</f>
        <v>90.884968549156113</v>
      </c>
      <c r="D32" s="28">
        <f t="shared" si="4"/>
        <v>2.1306578728999461E-2</v>
      </c>
      <c r="E32" s="28">
        <f>(SUM(C30:C32)-SUM(C27:C29))/SUM(C27:C29)</f>
        <v>-0.31634729423058822</v>
      </c>
      <c r="F32" s="28">
        <f>(SUM(C27:C32)-SUM(C21:C26))/SUM(C21:C26)</f>
        <v>0.2912482676953192</v>
      </c>
      <c r="G32" s="28"/>
      <c r="H32" s="27"/>
    </row>
    <row r="33" spans="1:8" x14ac:dyDescent="0.2">
      <c r="A33" s="10">
        <f t="shared" si="5"/>
        <v>2022</v>
      </c>
      <c r="B33" s="12" t="s">
        <v>28</v>
      </c>
      <c r="C33" s="13">
        <f>Indeks!G34</f>
        <v>90.91204813138296</v>
      </c>
      <c r="D33" s="32">
        <f t="shared" si="4"/>
        <v>2.9795446550878794E-4</v>
      </c>
      <c r="E33" s="32"/>
      <c r="F33" s="32"/>
      <c r="G33" s="32"/>
      <c r="H33" s="13"/>
    </row>
    <row r="34" spans="1:8" x14ac:dyDescent="0.2">
      <c r="A34" s="6">
        <f t="shared" si="5"/>
        <v>2022</v>
      </c>
      <c r="B34" t="s">
        <v>13</v>
      </c>
      <c r="C34" s="21">
        <f>Indeks!G35</f>
        <v>91.209237246131281</v>
      </c>
      <c r="D34" s="31">
        <f>(C34-C33)/C33</f>
        <v>3.2689739243233536E-3</v>
      </c>
      <c r="E34" s="31"/>
      <c r="F34" s="31"/>
      <c r="G34" s="31"/>
      <c r="H34" s="21"/>
    </row>
    <row r="35" spans="1:8" x14ac:dyDescent="0.2">
      <c r="A35" s="8">
        <f t="shared" si="5"/>
        <v>2022</v>
      </c>
      <c r="B35" s="9" t="s">
        <v>14</v>
      </c>
      <c r="C35" s="29">
        <f>Indeks!G36</f>
        <v>92.931156808787719</v>
      </c>
      <c r="D35" s="25">
        <f t="shared" si="4"/>
        <v>1.8878784810027291E-2</v>
      </c>
      <c r="E35" s="25">
        <f>(SUM(C33:C35)-SUM(C30:C32))/SUM(C30:C32)</f>
        <v>0.52914047571697731</v>
      </c>
      <c r="F35" s="25"/>
      <c r="G35" s="25"/>
      <c r="H35" s="29"/>
    </row>
    <row r="36" spans="1:8" x14ac:dyDescent="0.2">
      <c r="A36" s="10">
        <f t="shared" si="5"/>
        <v>2022</v>
      </c>
      <c r="B36" s="11" t="s">
        <v>15</v>
      </c>
      <c r="C36" s="13">
        <f>Indeks!G37</f>
        <v>94.702730559175023</v>
      </c>
      <c r="D36" s="32">
        <f t="shared" si="4"/>
        <v>1.9063291701322947E-2</v>
      </c>
      <c r="E36" s="32"/>
      <c r="F36" s="32"/>
      <c r="G36" s="32"/>
      <c r="H36" s="13"/>
    </row>
    <row r="37" spans="1:8" x14ac:dyDescent="0.2">
      <c r="A37" s="6">
        <f t="shared" si="5"/>
        <v>2022</v>
      </c>
      <c r="B37" t="s">
        <v>16</v>
      </c>
      <c r="C37" s="21">
        <f>Indeks!G38</f>
        <v>98.050384830269394</v>
      </c>
      <c r="D37" s="31">
        <f t="shared" si="4"/>
        <v>3.5349078651988684E-2</v>
      </c>
      <c r="E37" s="31"/>
      <c r="F37" s="31"/>
      <c r="G37" s="31"/>
      <c r="H37" s="21"/>
    </row>
    <row r="38" spans="1:8" ht="13.5" thickBot="1" x14ac:dyDescent="0.25">
      <c r="A38" s="17">
        <f t="shared" si="5"/>
        <v>2022</v>
      </c>
      <c r="B38" s="18" t="s">
        <v>17</v>
      </c>
      <c r="C38" s="27">
        <f>Indeks!G39</f>
        <v>99.412390479186314</v>
      </c>
      <c r="D38" s="28">
        <f t="shared" si="4"/>
        <v>1.3890875097273986E-2</v>
      </c>
      <c r="E38" s="28">
        <f>(SUM(C36:C38)-SUM(C33:C35))/SUM(C33:C35)</f>
        <v>6.2217457682987989E-2</v>
      </c>
      <c r="F38" s="28">
        <f>(SUM(C33:C38)-SUM(C27:C32))/SUM(C27:C32)</f>
        <v>0.28045661318321935</v>
      </c>
      <c r="G38" s="28">
        <f>(SUM(C27:C38)-SUM(C15:C26))/SUM(C15:C26)</f>
        <v>0.19612958625171636</v>
      </c>
      <c r="H38" s="27">
        <f>(C27+C28+C29+C30+C31+C32+C33+C34+C35+C36+C37+C38)/12</f>
        <v>84.183245481885976</v>
      </c>
    </row>
    <row r="39" spans="1:8" x14ac:dyDescent="0.2">
      <c r="A39" s="2">
        <v>2023</v>
      </c>
      <c r="B39" t="s">
        <v>7</v>
      </c>
      <c r="C39" s="30">
        <f>Indeks!G40</f>
        <v>97.881702090266089</v>
      </c>
      <c r="D39" s="34">
        <f t="shared" ref="D39:D50" si="6">(C39-C38)/C38</f>
        <v>-1.5397360243949684E-2</v>
      </c>
      <c r="E39" s="34"/>
      <c r="F39" s="34"/>
      <c r="G39" s="34"/>
      <c r="H39" s="30"/>
    </row>
    <row r="40" spans="1:8" x14ac:dyDescent="0.2">
      <c r="A40" s="6">
        <f>A39</f>
        <v>2023</v>
      </c>
      <c r="B40" t="s">
        <v>8</v>
      </c>
      <c r="C40" s="21">
        <f>Indeks!G41</f>
        <v>96.907041778634095</v>
      </c>
      <c r="D40" s="31">
        <f t="shared" si="6"/>
        <v>-9.9575333368556018E-3</v>
      </c>
      <c r="E40" s="31"/>
      <c r="F40" s="31"/>
      <c r="G40" s="31"/>
      <c r="H40" s="21"/>
    </row>
    <row r="41" spans="1:8" x14ac:dyDescent="0.2">
      <c r="A41" s="53">
        <f t="shared" ref="A41:A50" si="7">A40</f>
        <v>2023</v>
      </c>
      <c r="B41" s="9" t="s">
        <v>9</v>
      </c>
      <c r="C41" s="29">
        <f>Indeks!G42</f>
        <v>98.20229195289258</v>
      </c>
      <c r="D41" s="25">
        <f t="shared" si="6"/>
        <v>1.3365903555463386E-2</v>
      </c>
      <c r="E41" s="25">
        <f>(SUM(C39:C41)-SUM(C36:C38))/SUM(C36:C38)</f>
        <v>2.8255558461896322E-3</v>
      </c>
      <c r="F41" s="25"/>
      <c r="G41" s="25"/>
      <c r="H41" s="29"/>
    </row>
    <row r="42" spans="1:8" x14ac:dyDescent="0.2">
      <c r="A42" s="10">
        <f t="shared" si="7"/>
        <v>2023</v>
      </c>
      <c r="B42" s="11" t="s">
        <v>10</v>
      </c>
      <c r="C42" s="13">
        <f>Indeks!G43</f>
        <v>99.02069711724009</v>
      </c>
      <c r="D42" s="32">
        <f t="shared" si="6"/>
        <v>8.333870300502734E-3</v>
      </c>
      <c r="E42" s="32"/>
      <c r="F42" s="32"/>
      <c r="G42" s="32"/>
      <c r="H42" s="13"/>
    </row>
    <row r="43" spans="1:8" x14ac:dyDescent="0.2">
      <c r="A43" s="52">
        <f t="shared" si="7"/>
        <v>2023</v>
      </c>
      <c r="B43" t="s">
        <v>11</v>
      </c>
      <c r="C43" s="21">
        <f>Indeks!G44</f>
        <v>98.984036398499683</v>
      </c>
      <c r="D43" s="31">
        <f t="shared" si="6"/>
        <v>-3.7023288875658961E-4</v>
      </c>
      <c r="E43" s="31"/>
      <c r="F43" s="31"/>
      <c r="G43" s="31"/>
      <c r="H43" s="21"/>
    </row>
    <row r="44" spans="1:8" ht="13.5" thickBot="1" x14ac:dyDescent="0.25">
      <c r="A44" s="17">
        <f t="shared" si="7"/>
        <v>2023</v>
      </c>
      <c r="B44" s="18" t="s">
        <v>12</v>
      </c>
      <c r="C44" s="27">
        <f>Indeks!G45</f>
        <v>98.576719677962231</v>
      </c>
      <c r="D44" s="28">
        <f t="shared" si="6"/>
        <v>-4.1149738418186539E-3</v>
      </c>
      <c r="E44" s="28">
        <f>(SUM(C42:C44)-SUM(C39:C41))/SUM(C39:C41)</f>
        <v>1.2254359120027914E-2</v>
      </c>
      <c r="F44" s="28">
        <f>(SUM(C39:C44)-SUM(C33:C38))/SUM(C33:C38)</f>
        <v>3.9410849105214016E-2</v>
      </c>
      <c r="G44" s="28"/>
      <c r="H44" s="27"/>
    </row>
    <row r="45" spans="1:8" x14ac:dyDescent="0.2">
      <c r="A45" s="54">
        <f t="shared" si="7"/>
        <v>2023</v>
      </c>
      <c r="B45" s="12" t="s">
        <v>28</v>
      </c>
      <c r="C45" s="13">
        <f>Indeks!G46</f>
        <v>95.323662563665366</v>
      </c>
      <c r="D45" s="32">
        <f t="shared" si="6"/>
        <v>-3.3000257311505139E-2</v>
      </c>
      <c r="E45" s="32"/>
      <c r="F45" s="32"/>
      <c r="G45" s="32"/>
      <c r="H45" s="13"/>
    </row>
    <row r="46" spans="1:8" x14ac:dyDescent="0.2">
      <c r="A46" s="52">
        <f t="shared" si="7"/>
        <v>2023</v>
      </c>
      <c r="B46" t="s">
        <v>13</v>
      </c>
      <c r="C46" s="21">
        <f>Indeks!G47</f>
        <v>95.470190210099972</v>
      </c>
      <c r="D46" s="31">
        <f t="shared" si="6"/>
        <v>1.5371592162307269E-3</v>
      </c>
      <c r="E46" s="31"/>
      <c r="F46" s="31"/>
      <c r="G46" s="31"/>
      <c r="H46" s="21"/>
    </row>
    <row r="47" spans="1:8" x14ac:dyDescent="0.2">
      <c r="A47" s="53">
        <f t="shared" si="7"/>
        <v>2023</v>
      </c>
      <c r="B47" s="9" t="s">
        <v>14</v>
      </c>
      <c r="C47" s="29">
        <f>Indeks!G48</f>
        <v>95.295943059635746</v>
      </c>
      <c r="D47" s="25">
        <f t="shared" si="6"/>
        <v>-1.8251472012443043E-3</v>
      </c>
      <c r="E47" s="25">
        <f>(SUM(C45:C47)-SUM(C42:C44))/SUM(C42:C44)</f>
        <v>-3.5375298243780065E-2</v>
      </c>
      <c r="F47" s="25"/>
      <c r="G47" s="25"/>
      <c r="H47" s="29"/>
    </row>
    <row r="48" spans="1:8" x14ac:dyDescent="0.2">
      <c r="A48" s="10">
        <f t="shared" si="7"/>
        <v>2023</v>
      </c>
      <c r="B48" s="11" t="s">
        <v>15</v>
      </c>
      <c r="C48" s="13">
        <f>Indeks!G49</f>
        <v>96.492051393871435</v>
      </c>
      <c r="D48" s="32">
        <f>(C48-C47)/C47</f>
        <v>1.2551513693370658E-2</v>
      </c>
      <c r="E48" s="32"/>
      <c r="F48" s="32"/>
      <c r="G48" s="32"/>
      <c r="H48" s="13"/>
    </row>
    <row r="49" spans="1:8" x14ac:dyDescent="0.2">
      <c r="A49" s="52">
        <f t="shared" si="7"/>
        <v>2023</v>
      </c>
      <c r="B49" t="s">
        <v>16</v>
      </c>
      <c r="C49" s="21">
        <f>Indeks!G50</f>
        <v>96.592468376695308</v>
      </c>
      <c r="D49" s="31">
        <f>(C49-C48)/C48</f>
        <v>1.040676215017757E-3</v>
      </c>
      <c r="E49" s="31"/>
      <c r="F49" s="31"/>
      <c r="G49" s="31"/>
      <c r="H49" s="21"/>
    </row>
    <row r="50" spans="1:8" ht="13.5" thickBot="1" x14ac:dyDescent="0.25">
      <c r="A50" s="55">
        <f t="shared" si="7"/>
        <v>2023</v>
      </c>
      <c r="B50" s="18" t="s">
        <v>17</v>
      </c>
      <c r="C50" s="27">
        <f>Indeks!G51</f>
        <v>96.85903811179692</v>
      </c>
      <c r="D50" s="28">
        <f t="shared" si="6"/>
        <v>2.7597362359768297E-3</v>
      </c>
      <c r="E50" s="28">
        <f>(SUM(C48:C50)-SUM(C45:C47))/SUM(C45:C47)</f>
        <v>1.3470463138107774E-2</v>
      </c>
      <c r="F50" s="28">
        <f>(SUM(C45:C50)-SUM(C39:C44))/SUM(C39:C44)</f>
        <v>-2.2964326782510838E-2</v>
      </c>
      <c r="G50" s="28">
        <f>(SUM(C39:C50)-SUM(C27:C38))/SUM(C27:C38)</f>
        <v>0.15383791242053765</v>
      </c>
      <c r="H50" s="27">
        <f>(C39+C40+C41+C42+C43+C44+C45+C46+C47+C48+C49+C50)/12</f>
        <v>97.133820227604971</v>
      </c>
    </row>
    <row r="51" spans="1:8" x14ac:dyDescent="0.2">
      <c r="A51" s="2">
        <v>2024</v>
      </c>
      <c r="B51" t="s">
        <v>7</v>
      </c>
      <c r="C51" s="30">
        <f>Indeks!G52</f>
        <v>97.098971630561863</v>
      </c>
      <c r="D51" s="34">
        <f t="shared" ref="D51:D62" si="8">(C51-C50)/C50</f>
        <v>2.4771412502363069E-3</v>
      </c>
      <c r="E51" s="34"/>
      <c r="F51" s="34"/>
      <c r="G51" s="34"/>
      <c r="H51" s="30"/>
    </row>
    <row r="52" spans="1:8" x14ac:dyDescent="0.2">
      <c r="A52" s="6">
        <f>A51</f>
        <v>2024</v>
      </c>
      <c r="B52" t="s">
        <v>8</v>
      </c>
      <c r="C52" s="21">
        <f>Indeks!G53</f>
        <v>97.089669721899355</v>
      </c>
      <c r="D52" s="31">
        <f t="shared" si="8"/>
        <v>-9.5798220169614169E-5</v>
      </c>
      <c r="E52" s="31"/>
      <c r="F52" s="31"/>
      <c r="G52" s="31"/>
      <c r="H52" s="21"/>
    </row>
    <row r="53" spans="1:8" x14ac:dyDescent="0.2">
      <c r="A53" s="8">
        <f t="shared" ref="A53:A62" si="9">A52</f>
        <v>2024</v>
      </c>
      <c r="B53" s="9" t="s">
        <v>9</v>
      </c>
      <c r="C53" s="29">
        <f>Indeks!G54</f>
        <v>97.573363591050892</v>
      </c>
      <c r="D53" s="25">
        <f t="shared" si="8"/>
        <v>4.9819292880181262E-3</v>
      </c>
      <c r="E53" s="25">
        <f>(SUM(C51:C53)-SUM(C48:C50))/SUM(C48:C50)</f>
        <v>6.2717277611880244E-3</v>
      </c>
      <c r="F53" s="25"/>
      <c r="G53" s="25"/>
      <c r="H53" s="29"/>
    </row>
    <row r="54" spans="1:8" x14ac:dyDescent="0.2">
      <c r="A54" s="10">
        <f t="shared" si="9"/>
        <v>2024</v>
      </c>
      <c r="B54" s="11" t="s">
        <v>10</v>
      </c>
      <c r="C54" s="13">
        <f>Indeks!G55</f>
        <v>98.244029524291193</v>
      </c>
      <c r="D54" s="32">
        <f t="shared" si="8"/>
        <v>6.8734530465834219E-3</v>
      </c>
      <c r="E54" s="32"/>
      <c r="F54" s="32"/>
      <c r="G54" s="32"/>
      <c r="H54" s="13"/>
    </row>
    <row r="55" spans="1:8" x14ac:dyDescent="0.2">
      <c r="A55" s="6">
        <f t="shared" si="9"/>
        <v>2024</v>
      </c>
      <c r="B55" t="s">
        <v>11</v>
      </c>
      <c r="C55" s="21">
        <f>Indeks!G56</f>
        <v>98.181306317945925</v>
      </c>
      <c r="D55" s="31">
        <f t="shared" si="8"/>
        <v>-6.3844293285791507E-4</v>
      </c>
      <c r="E55" s="31"/>
      <c r="F55" s="31"/>
      <c r="G55" s="31"/>
      <c r="H55" s="21"/>
    </row>
    <row r="56" spans="1:8" ht="13.5" thickBot="1" x14ac:dyDescent="0.25">
      <c r="A56" s="17">
        <f t="shared" si="9"/>
        <v>2024</v>
      </c>
      <c r="B56" s="18" t="s">
        <v>12</v>
      </c>
      <c r="C56" s="27">
        <f>Indeks!G57</f>
        <v>97.098083734511704</v>
      </c>
      <c r="D56" s="28">
        <f t="shared" si="8"/>
        <v>-1.1032880128182057E-2</v>
      </c>
      <c r="E56" s="28">
        <f>(SUM(C54:C56)-SUM(C51:C53))/SUM(C51:C53)</f>
        <v>6.0371624933744815E-3</v>
      </c>
      <c r="F56" s="28">
        <f>(SUM(C51:C56)-SUM(C45:C50))/SUM(C45:C50)</f>
        <v>1.6061692859996188E-2</v>
      </c>
      <c r="G56" s="28"/>
      <c r="H56" s="27"/>
    </row>
    <row r="57" spans="1:8" x14ac:dyDescent="0.2">
      <c r="A57" s="52">
        <f t="shared" si="9"/>
        <v>2024</v>
      </c>
      <c r="B57" s="5" t="s">
        <v>28</v>
      </c>
      <c r="C57" s="13">
        <f>Indeks!G58</f>
        <v>97.500858268065102</v>
      </c>
      <c r="D57" s="32">
        <f t="shared" si="8"/>
        <v>4.1481203136271494E-3</v>
      </c>
      <c r="E57" s="32"/>
      <c r="F57" s="32"/>
      <c r="G57" s="32"/>
      <c r="H57" s="13"/>
    </row>
    <row r="58" spans="1:8" x14ac:dyDescent="0.2">
      <c r="A58" s="6">
        <f t="shared" si="9"/>
        <v>2024</v>
      </c>
      <c r="B58" t="s">
        <v>13</v>
      </c>
      <c r="C58" s="21">
        <f>Indeks!G59</f>
        <v>97.500120861685275</v>
      </c>
      <c r="D58" s="31">
        <f t="shared" si="8"/>
        <v>-7.5630757813358881E-6</v>
      </c>
      <c r="E58" s="31"/>
      <c r="F58" s="31"/>
      <c r="G58" s="31"/>
      <c r="H58" s="21"/>
    </row>
    <row r="59" spans="1:8" x14ac:dyDescent="0.2">
      <c r="A59" s="8">
        <f t="shared" si="9"/>
        <v>2024</v>
      </c>
      <c r="B59" s="9" t="s">
        <v>14</v>
      </c>
      <c r="C59" s="29">
        <f>Indeks!G60</f>
        <v>97.595967939114445</v>
      </c>
      <c r="D59" s="25">
        <f t="shared" si="8"/>
        <v>9.8304572940108932E-4</v>
      </c>
      <c r="E59" s="25">
        <f>(SUM(C57:C59)-SUM(C54:C56))/SUM(C54:C56)</f>
        <v>-3.1563836003954985E-3</v>
      </c>
      <c r="F59" s="25"/>
      <c r="G59" s="25"/>
      <c r="H59" s="29"/>
    </row>
    <row r="60" spans="1:8" x14ac:dyDescent="0.2">
      <c r="A60" s="10">
        <f t="shared" si="9"/>
        <v>2024</v>
      </c>
      <c r="B60" s="11" t="s">
        <v>15</v>
      </c>
      <c r="C60" s="13">
        <f>Indeks!G61</f>
        <v>100.56550833077058</v>
      </c>
      <c r="D60" s="32">
        <f t="shared" si="8"/>
        <v>3.0426875765079724E-2</v>
      </c>
      <c r="E60" s="32"/>
      <c r="F60" s="32"/>
      <c r="G60" s="32"/>
      <c r="H60" s="13"/>
    </row>
    <row r="61" spans="1:8" x14ac:dyDescent="0.2">
      <c r="A61" s="6">
        <f t="shared" si="9"/>
        <v>2024</v>
      </c>
      <c r="B61" t="s">
        <v>16</v>
      </c>
      <c r="C61" s="21">
        <f>Indeks!G62</f>
        <v>99.895858939881393</v>
      </c>
      <c r="D61" s="31">
        <f t="shared" si="8"/>
        <v>-6.6588376273766089E-3</v>
      </c>
      <c r="E61" s="31"/>
      <c r="F61" s="31"/>
      <c r="G61" s="31"/>
      <c r="H61" s="21"/>
    </row>
    <row r="62" spans="1:8" ht="13.5" thickBot="1" x14ac:dyDescent="0.25">
      <c r="A62" s="17">
        <f t="shared" si="9"/>
        <v>2024</v>
      </c>
      <c r="B62" s="18" t="s">
        <v>17</v>
      </c>
      <c r="C62" s="27">
        <f>Indeks!G63</f>
        <v>100.57710993321693</v>
      </c>
      <c r="D62" s="28">
        <f t="shared" si="8"/>
        <v>6.8196119495356079E-3</v>
      </c>
      <c r="E62" s="28">
        <f>(SUM(C60:C62)-SUM(C57:C59))/SUM(C57:C59)</f>
        <v>2.8850369833207348E-2</v>
      </c>
      <c r="F62" s="28">
        <f>(SUM(C57:C62)-SUM(C51:C56))/SUM(C51:C56)</f>
        <v>1.4266543130331598E-2</v>
      </c>
      <c r="G62" s="28">
        <f>(SUM(C51:C62)-SUM(C39:C50))/SUM(C39:C50)</f>
        <v>1.1423249243959962E-2</v>
      </c>
      <c r="H62" s="27">
        <f>(C51+C52+C53+C54+C55+C56+C57+C58+C59+C60+C61+C62)/12</f>
        <v>98.243404066082903</v>
      </c>
    </row>
    <row r="63" spans="1:8" x14ac:dyDescent="0.2">
      <c r="A63" s="2">
        <v>2025</v>
      </c>
      <c r="B63" t="s">
        <v>7</v>
      </c>
      <c r="C63" s="30">
        <f>Indeks!G64</f>
        <v>100.31159218067678</v>
      </c>
      <c r="D63" s="34">
        <f t="shared" ref="D63:D71" si="10">(C63-C62)/C62</f>
        <v>-2.6399421569823578E-3</v>
      </c>
      <c r="E63" s="34"/>
      <c r="F63" s="34"/>
      <c r="G63" s="34"/>
      <c r="H63" s="30"/>
    </row>
    <row r="64" spans="1:8" x14ac:dyDescent="0.2">
      <c r="A64" s="6">
        <f>A63</f>
        <v>2025</v>
      </c>
      <c r="B64" t="s">
        <v>8</v>
      </c>
      <c r="C64" s="21">
        <f>Indeks!G65</f>
        <v>99.95322413141696</v>
      </c>
      <c r="D64" s="31">
        <f t="shared" si="10"/>
        <v>-3.5725487101664856E-3</v>
      </c>
      <c r="E64" s="31"/>
      <c r="F64" s="31"/>
      <c r="G64" s="31"/>
      <c r="H64" s="21"/>
    </row>
    <row r="65" spans="1:8" x14ac:dyDescent="0.2">
      <c r="A65" s="8">
        <f t="shared" ref="A65:A73" si="11">A64</f>
        <v>2025</v>
      </c>
      <c r="B65" s="9" t="s">
        <v>9</v>
      </c>
      <c r="C65" s="29">
        <f>Indeks!G66</f>
        <v>99.950589820264966</v>
      </c>
      <c r="D65" s="25">
        <f t="shared" si="10"/>
        <v>-2.6355439505682954E-5</v>
      </c>
      <c r="E65" s="25">
        <f>(SUM(C63:C65)-SUM(C60:C62))/SUM(C60:C62)</f>
        <v>-2.7341058829261967E-3</v>
      </c>
      <c r="F65" s="25"/>
      <c r="G65" s="25"/>
      <c r="H65" s="29"/>
    </row>
    <row r="66" spans="1:8" x14ac:dyDescent="0.2">
      <c r="A66" s="10">
        <f t="shared" si="11"/>
        <v>2025</v>
      </c>
      <c r="B66" s="11" t="s">
        <v>10</v>
      </c>
      <c r="C66" s="13">
        <f>Indeks!G67</f>
        <v>101.04510091838596</v>
      </c>
      <c r="D66" s="32">
        <f t="shared" si="10"/>
        <v>1.0950521653640881E-2</v>
      </c>
      <c r="E66" s="32"/>
      <c r="F66" s="32"/>
      <c r="G66" s="32"/>
      <c r="H66" s="13"/>
    </row>
    <row r="67" spans="1:8" x14ac:dyDescent="0.2">
      <c r="A67" s="6">
        <f t="shared" si="11"/>
        <v>2025</v>
      </c>
      <c r="B67" t="s">
        <v>11</v>
      </c>
      <c r="C67" s="21">
        <f>Indeks!G68</f>
        <v>100</v>
      </c>
      <c r="D67" s="31">
        <f t="shared" si="10"/>
        <v>-1.034291528126715E-2</v>
      </c>
      <c r="E67" s="31"/>
      <c r="F67" s="31"/>
      <c r="G67" s="31"/>
      <c r="H67" s="21"/>
    </row>
    <row r="68" spans="1:8" ht="13.5" thickBot="1" x14ac:dyDescent="0.25">
      <c r="A68" s="17">
        <f t="shared" si="11"/>
        <v>2025</v>
      </c>
      <c r="B68" s="18" t="s">
        <v>12</v>
      </c>
      <c r="C68" s="27">
        <f>Indeks!G69</f>
        <v>99.102204665845179</v>
      </c>
      <c r="D68" s="28">
        <f t="shared" si="10"/>
        <v>-8.9779533415482154E-3</v>
      </c>
      <c r="E68" s="28">
        <f>(SUM(C66:C68)-SUM(C63:C65))/SUM(C63:C65)</f>
        <v>-2.2683895208726817E-4</v>
      </c>
      <c r="F68" s="28">
        <f>(SUM(C63:C68)-SUM(C57:C62))/SUM(C57:C62)</f>
        <v>1.1332355127050983E-2</v>
      </c>
      <c r="G68" s="28"/>
      <c r="H68" s="27"/>
    </row>
    <row r="69" spans="1:8" x14ac:dyDescent="0.2">
      <c r="A69" s="52">
        <f t="shared" si="11"/>
        <v>2025</v>
      </c>
      <c r="B69" s="5" t="s">
        <v>28</v>
      </c>
      <c r="C69" s="13">
        <f>Indeks!G70</f>
        <v>99.315358025746576</v>
      </c>
      <c r="D69" s="32">
        <f t="shared" si="10"/>
        <v>2.1508437740624694E-3</v>
      </c>
      <c r="E69" s="32"/>
      <c r="F69" s="32"/>
      <c r="G69" s="32"/>
      <c r="H69" s="13"/>
    </row>
    <row r="70" spans="1:8" x14ac:dyDescent="0.2">
      <c r="A70" s="6">
        <f t="shared" si="11"/>
        <v>2025</v>
      </c>
      <c r="B70" t="s">
        <v>13</v>
      </c>
      <c r="C70" s="21">
        <f>Indeks!G71</f>
        <v>98.97318602613052</v>
      </c>
      <c r="D70" s="31">
        <f t="shared" si="10"/>
        <v>-3.4453080210147483E-3</v>
      </c>
      <c r="E70" s="31"/>
      <c r="F70" s="31"/>
      <c r="G70" s="31"/>
      <c r="H70" s="21"/>
    </row>
    <row r="71" spans="1:8" x14ac:dyDescent="0.2">
      <c r="A71" s="8">
        <f t="shared" si="11"/>
        <v>2025</v>
      </c>
      <c r="B71" s="9" t="s">
        <v>14</v>
      </c>
      <c r="C71" s="29">
        <f>Indeks!G72</f>
        <v>99.661883596434436</v>
      </c>
      <c r="D71" s="25">
        <f t="shared" si="10"/>
        <v>6.958425791426864E-3</v>
      </c>
      <c r="E71" s="25">
        <f>(SUM(C69:C71)-SUM(C66:C68))/SUM(C66:C68)</f>
        <v>-7.3193325245531106E-3</v>
      </c>
      <c r="F71" s="25"/>
      <c r="G71" s="25"/>
      <c r="H71" s="29"/>
    </row>
    <row r="72" spans="1:8" x14ac:dyDescent="0.2">
      <c r="A72" s="10">
        <f t="shared" si="11"/>
        <v>2025</v>
      </c>
      <c r="B72" s="11" t="s">
        <v>15</v>
      </c>
      <c r="C72" s="13">
        <f>Indeks!G73</f>
        <v>100.78608873039025</v>
      </c>
      <c r="D72" s="32">
        <f t="shared" ref="D72" si="12">(C72-C71)/C71</f>
        <v>1.1280191517432167E-2</v>
      </c>
      <c r="E72" s="32"/>
      <c r="F72" s="32"/>
      <c r="G72" s="32"/>
      <c r="H72" s="13"/>
    </row>
    <row r="73" spans="1:8" x14ac:dyDescent="0.2">
      <c r="A73" s="10">
        <f t="shared" si="11"/>
        <v>2025</v>
      </c>
      <c r="B73" s="11" t="s">
        <v>16</v>
      </c>
      <c r="C73" s="13">
        <f>Indeks!G74</f>
        <v>100.53453108908353</v>
      </c>
      <c r="D73" s="32">
        <f t="shared" ref="D73" si="13">(C73-C72)/C72</f>
        <v>-2.4959559843586356E-3</v>
      </c>
      <c r="E73" s="31"/>
      <c r="F73" s="31"/>
      <c r="G73" s="31"/>
      <c r="H73" s="21"/>
    </row>
    <row r="74" spans="1:8" ht="13.5" thickBot="1" x14ac:dyDescent="0.25">
      <c r="A74" s="17"/>
      <c r="B74" s="18"/>
      <c r="C74" s="27"/>
      <c r="D74" s="28"/>
      <c r="E74" s="28"/>
      <c r="F74" s="28"/>
      <c r="G74" s="28"/>
      <c r="H74" s="27"/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CD2E-B2D2-4B11-8B92-0F62907124E4}">
  <sheetPr codeName="Ark3">
    <pageSetUpPr fitToPage="1"/>
  </sheetPr>
  <dimension ref="A1:F124"/>
  <sheetViews>
    <sheetView view="pageBreakPreview" zoomScale="80" zoomScaleNormal="100" zoomScaleSheetLayoutView="80" workbookViewId="0">
      <selection activeCell="J18" sqref="J18"/>
    </sheetView>
  </sheetViews>
  <sheetFormatPr defaultRowHeight="12.75" x14ac:dyDescent="0.2"/>
  <cols>
    <col min="1" max="1" width="12.140625" customWidth="1"/>
    <col min="2" max="2" width="53.42578125" customWidth="1"/>
    <col min="3" max="3" width="13.140625" customWidth="1"/>
    <col min="4" max="4" width="12.140625" customWidth="1"/>
    <col min="5" max="5" width="6.85546875" customWidth="1"/>
    <col min="17" max="17" width="9" customWidth="1"/>
  </cols>
  <sheetData>
    <row r="1" spans="1:5" ht="15.75" x14ac:dyDescent="0.25">
      <c r="A1" s="22" t="s">
        <v>30</v>
      </c>
    </row>
    <row r="2" spans="1:5" x14ac:dyDescent="0.2">
      <c r="A2" s="4" t="s">
        <v>26</v>
      </c>
      <c r="B2" s="4" t="s">
        <v>27</v>
      </c>
    </row>
    <row r="3" spans="1:5" x14ac:dyDescent="0.2">
      <c r="A3" s="4"/>
      <c r="B3" s="4" t="s">
        <v>64</v>
      </c>
    </row>
    <row r="4" spans="1:5" x14ac:dyDescent="0.2">
      <c r="A4" s="2" t="s">
        <v>21</v>
      </c>
      <c r="B4" s="2" t="s">
        <v>63</v>
      </c>
      <c r="C4" s="2" t="s">
        <v>22</v>
      </c>
      <c r="D4" s="2" t="s">
        <v>35</v>
      </c>
      <c r="E4" s="2" t="s">
        <v>25</v>
      </c>
    </row>
    <row r="5" spans="1:5" ht="38.25" x14ac:dyDescent="0.2">
      <c r="A5" s="33" t="s">
        <v>3</v>
      </c>
      <c r="B5" s="41" t="s">
        <v>58</v>
      </c>
      <c r="C5" t="s">
        <v>23</v>
      </c>
      <c r="D5" s="5" t="s">
        <v>36</v>
      </c>
      <c r="E5" s="23">
        <f>Indeks!B2</f>
        <v>0.72720952343662282</v>
      </c>
    </row>
    <row r="6" spans="1:5" x14ac:dyDescent="0.2">
      <c r="A6" s="72" t="s">
        <v>59</v>
      </c>
      <c r="B6" s="41" t="s">
        <v>65</v>
      </c>
      <c r="C6" t="s">
        <v>24</v>
      </c>
      <c r="D6" s="5" t="s">
        <v>37</v>
      </c>
      <c r="E6" s="23">
        <f>Indeks!C2</f>
        <v>5.1051099734235432E-2</v>
      </c>
    </row>
    <row r="7" spans="1:5" x14ac:dyDescent="0.2">
      <c r="A7" s="33" t="s">
        <v>4</v>
      </c>
      <c r="B7" s="41" t="s">
        <v>60</v>
      </c>
      <c r="C7" t="s">
        <v>24</v>
      </c>
      <c r="D7" s="5" t="s">
        <v>37</v>
      </c>
      <c r="E7" s="23">
        <f>Indeks!D2</f>
        <v>8.0077575340098628E-2</v>
      </c>
    </row>
    <row r="8" spans="1:5" x14ac:dyDescent="0.2">
      <c r="A8" s="33" t="s">
        <v>5</v>
      </c>
      <c r="B8" s="41" t="s">
        <v>61</v>
      </c>
      <c r="C8" t="s">
        <v>24</v>
      </c>
      <c r="D8" s="5" t="s">
        <v>37</v>
      </c>
      <c r="E8" s="23">
        <f>Indeks!E2</f>
        <v>0.12616763014185911</v>
      </c>
    </row>
    <row r="9" spans="1:5" ht="38.25" x14ac:dyDescent="0.2">
      <c r="A9" s="33" t="s">
        <v>6</v>
      </c>
      <c r="B9" s="41" t="s">
        <v>62</v>
      </c>
      <c r="C9" t="s">
        <v>24</v>
      </c>
      <c r="D9" s="5" t="s">
        <v>37</v>
      </c>
      <c r="E9" s="23">
        <f>Indeks!F2</f>
        <v>1.5494171347184064E-2</v>
      </c>
    </row>
    <row r="124" spans="6:6" x14ac:dyDescent="0.2">
      <c r="F124" s="7"/>
    </row>
  </sheetData>
  <phoneticPr fontId="4" type="noConversion"/>
  <pageMargins left="0.74803149606299213" right="0.74803149606299213" top="0.78740157480314965" bottom="0.39370078740157483" header="0" footer="0"/>
  <pageSetup paperSize="9" scale="80" fitToHeight="0" orientation="portrait" r:id="rId1"/>
  <headerFooter alignWithMargins="0">
    <oddHeader>&amp;L&amp;G&amp;R&amp;14
&amp;"Arial,Fed"Omkostningsindeks</oddHeader>
    <oddFooter>&amp;L&amp;D&amp;RKontaktinformation: FynBus (HNB/JNB)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502C-FCEC-4ED4-8318-A48D5EB9859F}">
  <sheetPr codeName="Ark5">
    <pageSetUpPr fitToPage="1"/>
  </sheetPr>
  <dimension ref="A2:K7"/>
  <sheetViews>
    <sheetView workbookViewId="0">
      <selection activeCell="A4" sqref="A4"/>
    </sheetView>
  </sheetViews>
  <sheetFormatPr defaultRowHeight="12.75" x14ac:dyDescent="0.2"/>
  <cols>
    <col min="1" max="1" width="47" customWidth="1"/>
    <col min="2" max="2" width="11.42578125" customWidth="1"/>
    <col min="3" max="8" width="6.140625" customWidth="1"/>
    <col min="9" max="9" width="7.42578125" customWidth="1"/>
  </cols>
  <sheetData>
    <row r="2" spans="1:11" x14ac:dyDescent="0.2">
      <c r="A2" s="2" t="s">
        <v>49</v>
      </c>
    </row>
    <row r="3" spans="1:11" x14ac:dyDescent="0.2">
      <c r="A3" s="43"/>
      <c r="B3" s="43" t="s">
        <v>2</v>
      </c>
      <c r="C3" s="43" t="s">
        <v>40</v>
      </c>
      <c r="D3" s="43" t="s">
        <v>41</v>
      </c>
      <c r="E3" s="43" t="s">
        <v>42</v>
      </c>
      <c r="F3" s="43" t="s">
        <v>44</v>
      </c>
      <c r="G3" s="43" t="s">
        <v>45</v>
      </c>
      <c r="H3" s="43" t="s">
        <v>51</v>
      </c>
      <c r="I3" s="49" t="s">
        <v>54</v>
      </c>
      <c r="J3" s="49" t="s">
        <v>53</v>
      </c>
      <c r="K3" s="49" t="s">
        <v>55</v>
      </c>
    </row>
    <row r="4" spans="1:11" x14ac:dyDescent="0.2">
      <c r="A4" s="43"/>
      <c r="B4" s="43" t="s">
        <v>43</v>
      </c>
      <c r="C4" s="43" t="s">
        <v>42</v>
      </c>
      <c r="D4" s="43" t="s">
        <v>44</v>
      </c>
      <c r="E4" s="43" t="s">
        <v>45</v>
      </c>
      <c r="F4" s="43" t="s">
        <v>51</v>
      </c>
      <c r="G4" s="43" t="s">
        <v>52</v>
      </c>
      <c r="H4" s="43" t="s">
        <v>53</v>
      </c>
      <c r="I4" s="49" t="s">
        <v>55</v>
      </c>
      <c r="J4" s="49" t="s">
        <v>56</v>
      </c>
      <c r="K4" s="50" t="s">
        <v>57</v>
      </c>
    </row>
    <row r="5" spans="1:11" x14ac:dyDescent="0.2">
      <c r="A5" s="43" t="s">
        <v>48</v>
      </c>
      <c r="B5" s="43" t="s">
        <v>46</v>
      </c>
      <c r="C5" s="44">
        <v>99.1</v>
      </c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48" t="s">
        <v>49</v>
      </c>
      <c r="B6" s="43" t="s">
        <v>47</v>
      </c>
      <c r="C6" s="46">
        <v>100.2</v>
      </c>
      <c r="D6" s="46">
        <v>100</v>
      </c>
      <c r="E6" s="46">
        <v>100.2</v>
      </c>
      <c r="F6" s="46">
        <v>99.9</v>
      </c>
      <c r="G6" s="46">
        <v>99.8</v>
      </c>
      <c r="H6" s="46">
        <v>100</v>
      </c>
      <c r="I6" s="46">
        <v>100.1</v>
      </c>
      <c r="J6" s="46">
        <v>100</v>
      </c>
      <c r="K6" s="46">
        <v>100</v>
      </c>
    </row>
    <row r="7" spans="1:11" x14ac:dyDescent="0.2">
      <c r="A7" s="43" t="s">
        <v>50</v>
      </c>
      <c r="B7" s="43" t="s">
        <v>46</v>
      </c>
      <c r="C7" s="45">
        <f>+C5/C6</f>
        <v>0.98902195608782428</v>
      </c>
      <c r="D7" s="47">
        <f t="shared" ref="D7:J7" si="0">+$C7*D6</f>
        <v>98.902195608782435</v>
      </c>
      <c r="E7" s="47">
        <f t="shared" si="0"/>
        <v>99.1</v>
      </c>
      <c r="F7" s="47">
        <f t="shared" si="0"/>
        <v>98.803293413173648</v>
      </c>
      <c r="G7" s="47">
        <f t="shared" si="0"/>
        <v>98.704391217564861</v>
      </c>
      <c r="H7" s="47">
        <f t="shared" si="0"/>
        <v>98.902195608782435</v>
      </c>
      <c r="I7" s="47">
        <f t="shared" si="0"/>
        <v>99.001097804391208</v>
      </c>
      <c r="J7" s="47">
        <f t="shared" si="0"/>
        <v>98.902195608782435</v>
      </c>
      <c r="K7" s="47">
        <f>+$C7*K6</f>
        <v>98.902195608782435</v>
      </c>
    </row>
  </sheetData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1ff13c44-5cc8-42ab-a80b-ef6f7f83bf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820A041B70C458332576247989482" ma:contentTypeVersion="1" ma:contentTypeDescription="Create a new document." ma:contentTypeScope="" ma:versionID="c26560020da249afc834ed02d78b5403">
  <xsd:schema xmlns:xsd="http://www.w3.org/2001/XMLSchema" xmlns:xs="http://www.w3.org/2001/XMLSchema" xmlns:p="http://schemas.microsoft.com/office/2006/metadata/properties" xmlns:ns2="1ff13c44-5cc8-42ab-a80b-ef6f7f83bfc9" targetNamespace="http://schemas.microsoft.com/office/2006/metadata/properties" ma:root="true" ma:fieldsID="f1aa1419e6c7669c55db46cc80919609" ns2:_="">
    <xsd:import namespace="1ff13c44-5cc8-42ab-a80b-ef6f7f83bfc9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13c44-5cc8-42ab-a80b-ef6f7f83bfc9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D215A-CE7E-4961-A4DD-AE373A52028E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1ff13c44-5cc8-42ab-a80b-ef6f7f83bfc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508C674-3C12-4A04-9276-2DF45A446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13c44-5cc8-42ab-a80b-ef6f7f83b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A30AE-2142-4821-80BC-52EBC8A59D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Indeks</vt:lpstr>
      <vt:lpstr>Reelle vægte</vt:lpstr>
      <vt:lpstr>Udvikling i indeks</vt:lpstr>
      <vt:lpstr>Kilder og dokumentation</vt:lpstr>
      <vt:lpstr>Note pris 10</vt:lpstr>
      <vt:lpstr>Indeks!Udskriftsområde</vt:lpstr>
      <vt:lpstr>'Kilder og dokumentation'!Udskriftsområde</vt:lpstr>
      <vt:lpstr>'Note pris 10'!Udskriftsområde</vt:lpstr>
      <vt:lpstr>'Reelle vægte'!Udskriftsområde</vt:lpstr>
      <vt:lpstr>'Udvikling i indeks'!Udskriftsområde</vt:lpstr>
      <vt:lpstr>Indeks!Udskriftstitler</vt:lpstr>
    </vt:vector>
  </TitlesOfParts>
  <Company>Danske Busvognmænd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Korshøj Nielsen</dc:creator>
  <cp:lastModifiedBy>Victor Hug</cp:lastModifiedBy>
  <cp:lastPrinted>2025-07-15T08:14:08Z</cp:lastPrinted>
  <dcterms:created xsi:type="dcterms:W3CDTF">2009-05-19T06:17:18Z</dcterms:created>
  <dcterms:modified xsi:type="dcterms:W3CDTF">2025-11-14T10:22:59Z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0x010100429820A041B70C458332576247989482</vt:lpwstr>
  </property>
</Properties>
</file>