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SBLON\"/>
    </mc:Choice>
  </mc:AlternateContent>
  <xr:revisionPtr revIDLastSave="0" documentId="13_ncr:1_{5408CFDC-ADF2-4ADC-88D4-AFFD00590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Indeks!$A$1:$J$275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8" i="1" l="1"/>
  <c r="E248" i="1"/>
  <c r="F247" i="1"/>
  <c r="E247" i="1"/>
  <c r="C249" i="1"/>
  <c r="C248" i="1"/>
  <c r="C247" i="1"/>
  <c r="E246" i="1"/>
  <c r="E245" i="1"/>
  <c r="C246" i="1"/>
  <c r="C245" i="1"/>
  <c r="C244" i="1"/>
  <c r="C243" i="1"/>
  <c r="C242" i="1"/>
  <c r="C241" i="1"/>
  <c r="C240" i="1"/>
  <c r="H247" i="1" l="1"/>
  <c r="E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E240" i="1"/>
  <c r="E239" i="1"/>
  <c r="C239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175" i="1" l="1"/>
  <c r="F246" i="1"/>
  <c r="F245" i="1"/>
  <c r="H246" i="1"/>
  <c r="H245" i="1"/>
  <c r="F244" i="1"/>
  <c r="H244" i="1" s="1"/>
  <c r="F243" i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H175" i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G108" i="2" l="1"/>
  <c r="F57" i="2"/>
  <c r="F31" i="2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C158" i="2" l="1"/>
  <c r="E114" i="2"/>
  <c r="H54" i="2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F115" i="2"/>
  <c r="G139" i="2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58" i="2" l="1"/>
  <c r="D157" i="5"/>
  <c r="H139" i="2"/>
  <c r="H142" i="2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H181" i="1" l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49" i="1" l="1"/>
  <c r="G250" i="1" s="1"/>
  <c r="G251" i="1" s="1"/>
  <c r="G252" i="1" s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49" i="1"/>
  <c r="F250" i="1" s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49" i="1"/>
  <c r="E250" i="1" s="1"/>
  <c r="E251" i="1" s="1"/>
  <c r="E252" i="1" s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H241" i="2" l="1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D249" i="1"/>
  <c r="H248" i="1"/>
  <c r="H243" i="2"/>
  <c r="D242" i="5"/>
  <c r="G242" i="5"/>
  <c r="E242" i="5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49" i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H253" i="2"/>
  <c r="D255" i="2" l="1"/>
  <c r="C255" i="2"/>
  <c r="E255" i="2"/>
  <c r="C254" i="5"/>
  <c r="G255" i="2"/>
  <c r="D257" i="1"/>
  <c r="H256" i="1"/>
  <c r="F254" i="5"/>
  <c r="D254" i="5"/>
  <c r="D253" i="5"/>
  <c r="H254" i="5"/>
  <c r="G254" i="5"/>
  <c r="E254" i="5"/>
  <c r="H254" i="2"/>
  <c r="H255" i="2" l="1"/>
  <c r="C255" i="5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E257" i="5" s="1"/>
  <c r="C258" i="2"/>
  <c r="G258" i="2"/>
  <c r="F258" i="2"/>
  <c r="E258" i="2"/>
  <c r="D258" i="2"/>
  <c r="H257" i="2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D265" i="5" s="1"/>
  <c r="C266" i="2"/>
  <c r="G266" i="2"/>
  <c r="F266" i="2"/>
  <c r="E266" i="2"/>
  <c r="H265" i="2"/>
  <c r="H267" i="1"/>
  <c r="D267" i="2" s="1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<sst xmlns="http://schemas.openxmlformats.org/spreadsheetml/2006/main" count="991" uniqueCount="89">
  <si>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</si>
  <si>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</si>
  <si>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</si>
  <si>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</si>
  <si>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</si>
  <si>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</si>
  <si>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</si>
  <si>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</si>
  <si>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</si>
  <si>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</si>
  <si>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</si>
  <si>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</si>
  <si>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</si>
  <si>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</si>
  <si>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</si>
  <si>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</si>
  <si>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</si>
  <si>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</si>
  <si>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</si>
  <si>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</si>
  <si>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</si>
  <si>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</si>
  <si>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</si>
  <si>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</si>
  <si>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</si>
  <si>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</si>
  <si>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</si>
  <si>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</si>
  <si>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</si>
  <si>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</si>
  <si>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</si>
  <si>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</si>
  <si>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</si>
  <si>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</si>
  <si>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</si>
  <si>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</si>
  <si>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</si>
  <si>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</si>
  <si>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</si>
  <si>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</si>
  <si>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</si>
  <si>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</si>
  <si>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</si>
  <si>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</si>
  <si>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</si>
  <si>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</si>
  <si>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</si>
  <si>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</si>
  <si>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</si>
  <si>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</si>
  <si>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</si>
  <si>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</si>
  <si>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</si>
  <si>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</si>
  <si>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</si>
  <si>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</si>
  <si>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</si>
  <si>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</si>
  <si>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</si>
  <si>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</si>
  <si>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</si>
  <si>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</si>
  <si>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</si>
  <si>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</si>
  <si>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</si>
  <si>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</si>
  <si>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</si>
  <si>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</si>
  <si>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</si>
  <si>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</si>
  <si>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</si>
  <si>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</si>
  <si>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</si>
  <si>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</si>
  <si>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</si>
  <si>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</si>
  <si>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</si>
  <si>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</si>
  <si>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</si>
  <si>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</si>
  <si>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</si>
  <si>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</si>
  <si>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</si>
  <si>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</si>
  <si>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</si>
  <si>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</si>
  <si>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</si>
  <si>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 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</si>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</sst>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166" fontId="2" fillId="9" borderId="0" xfId="0" applyNumberFormat="1" applyFont="1" applyFill="1"/>
    <xf numFmtId="0" fontId="7" fillId="0" borderId="0" xfId="0" applyFont="1" applyBorder="1"/>
    <xf numFmtId="0" fontId="5" fillId="9" borderId="0" xfId="0" applyFont="1" applyFill="1" applyAlignment="1">
      <alignment horizontal="left" vertical="top" wrapText="1"/>
    </xf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5"/>
  <sheetViews>
    <sheetView tabSelected="1" view="pageBreakPreview" zoomScaleNormal="100" zoomScaleSheetLayoutView="100" workbookViewId="0">
      <pane xSplit="2" ySplit="183" topLeftCell="C232" activePane="bottomRight" state="frozen"/>
      <selection pane="topRight" activeCell="C1" sqref="C1"/>
      <selection pane="bottomLeft" activeCell="A184" sqref="A184"/>
      <selection pane="bottomRight" activeCell="G248" sqref="G248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68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86</v>
      </c>
      <c r="D3" s="140" t="s">
        <v>73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69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217">
        <f>(1.0101*156.1)/121.5*121.5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69">100+((C240-$C$40)/$C$40*100*$C$2)+((D240-$D$40)/$D$40*100*$D$2)+((E240-$E$40)/$E$40*100*$E$2)+((F240-$F$40)/$F$40*100*$F$2)+((G240-$G$40)/$G$40*100*$G$2)</f>
        <v>137.89434838882426</v>
      </c>
      <c r="J240" s="144" t="s">
        <v>81</v>
      </c>
    </row>
    <row r="241" spans="1:10" ht="15" x14ac:dyDescent="0.2">
      <c r="A241" s="11">
        <f t="shared" si="61"/>
        <v>2024</v>
      </c>
      <c r="B241" t="s">
        <v>15</v>
      </c>
      <c r="C241" s="219">
        <f>(1.0101*156.1)/121.5*125.5</f>
        <v>162.86760950617284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0">100+((C241-$C$40)/$C$40*100*$C$2)+((D241-$D$40)/$D$40*100*$D$2)+((E241-$E$40)/$E$40*100*$E$2)+((F241-$F$40)/$F$40*100*$F$2)+((G241-$G$40)/$G$40*100*$G$2)</f>
        <v>142.6783791550852</v>
      </c>
    </row>
    <row r="242" spans="1:10" ht="15" x14ac:dyDescent="0.2">
      <c r="A242" s="11">
        <f t="shared" si="61"/>
        <v>2024</v>
      </c>
      <c r="B242" t="s">
        <v>16</v>
      </c>
      <c r="C242" s="219">
        <f>(1.0101*156.1)/121.5*125.5</f>
        <v>162.86760950617284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1">100+((C242-$C$40)/$C$40*100*$C$2)+((D242-$D$40)/$D$40*100*$D$2)+((E242-$E$40)/$E$40*100*$E$2)+((F242-$F$40)/$F$40*100*$F$2)+((G242-$G$40)/$G$40*100*$G$2)</f>
        <v>141.05761534119864</v>
      </c>
    </row>
    <row r="243" spans="1:10" ht="15.75" thickBot="1" x14ac:dyDescent="0.25">
      <c r="A243" s="31">
        <f t="shared" si="61"/>
        <v>2024</v>
      </c>
      <c r="B243" s="32" t="s">
        <v>17</v>
      </c>
      <c r="C243" s="217">
        <f>(1.0101*156.1)/121.5*125.5</f>
        <v>162.86760950617284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2">100+((C243-$C$40)/$C$40*100*$C$2)+((D243-$D$40)/$D$40*100*$D$2)+((E243-$E$40)/$E$40*100*$E$2)+((F243-$F$40)/$F$40*100*$F$2)+((G243-$G$40)/$G$40*100*$G$2)</f>
        <v>143.09701364581915</v>
      </c>
    </row>
    <row r="244" spans="1:10" ht="15" x14ac:dyDescent="0.2">
      <c r="A244" s="2">
        <v>2025</v>
      </c>
      <c r="B244" s="144" t="s">
        <v>7</v>
      </c>
      <c r="C244" s="216">
        <f>(1.0101*156.1)/121.5*124.7</f>
        <v>161.82940960493826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3">100+((C244-$C$40)/$C$40*100*$C$2)+((D244-$D$40)/$D$40*100*$D$2)+((E244-$E$40)/$E$40*100*$E$2)+((F244-$F$40)/$F$40*100*$F$2)+((G244-$G$40)/$G$40*100*$G$2)</f>
        <v>142.78098561302772</v>
      </c>
    </row>
    <row r="245" spans="1:10" ht="15" x14ac:dyDescent="0.2">
      <c r="A245" s="11">
        <v>2024</v>
      </c>
      <c r="B245" s="144" t="s">
        <v>8</v>
      </c>
      <c r="C245" s="216">
        <f>(1.0101*156.1)/121.5*124.7</f>
        <v>161.82940960493826</v>
      </c>
      <c r="D245" s="116">
        <v>163.69999999999999</v>
      </c>
      <c r="E245" s="172">
        <f>131/99.8*118.9</f>
        <v>156.07114228456916</v>
      </c>
      <c r="F245" s="155">
        <f>+F$173*(123.5/103.6)/113.8*113.8</f>
        <v>125.20157719952012</v>
      </c>
      <c r="G245" s="118">
        <v>2.82</v>
      </c>
      <c r="H245" s="56">
        <f t="shared" ref="H245" si="74">100+((C245-$C$40)/$C$40*100*$C$2)+((D245-$D$40)/$D$40*100*$D$2)+((E245-$E$40)/$E$40*100*$E$2)+((F245-$F$40)/$F$40*100*$F$2)+((G245-$G$40)/$G$40*100*$G$2)</f>
        <v>142.38580629102213</v>
      </c>
    </row>
    <row r="246" spans="1:10" ht="15" x14ac:dyDescent="0.2">
      <c r="A246" s="13">
        <v>2024</v>
      </c>
      <c r="B246" s="175" t="s">
        <v>9</v>
      </c>
      <c r="C246" s="217">
        <f>(1.0101*156.1)/121.5*124.7</f>
        <v>161.82940960493826</v>
      </c>
      <c r="D246" s="119">
        <v>167.2</v>
      </c>
      <c r="E246" s="162">
        <f>131/99.8*119.6</f>
        <v>156.98997995991985</v>
      </c>
      <c r="F246" s="157">
        <f>+F$173*(123.5/103.6)/113.8*113.1</f>
        <v>124.43144447509424</v>
      </c>
      <c r="G246" s="120">
        <v>2.73</v>
      </c>
      <c r="H246" s="138">
        <f t="shared" ref="H246" si="75">100+((C246-$C$40)/$C$40*100*$C$2)+((D246-$D$40)/$D$40*100*$D$2)+((E246-$E$40)/$E$40*100*$E$2)+((F246-$F$40)/$F$40*100*$F$2)+((G246-$G$40)/$G$40*100*$G$2)</f>
        <v>142.49963838878713</v>
      </c>
      <c r="J246" s="144" t="s">
        <v>85</v>
      </c>
    </row>
    <row r="247" spans="1:10" ht="15" x14ac:dyDescent="0.2">
      <c r="A247" s="18">
        <v>2024</v>
      </c>
      <c r="B247" s="185" t="s">
        <v>10</v>
      </c>
      <c r="C247" s="219">
        <f>(1.0101*156.1)/121.5*125.8</f>
        <v>163.25693446913579</v>
      </c>
      <c r="D247" s="116">
        <v>182.6</v>
      </c>
      <c r="E247" s="172">
        <f>131/99.8*120.8</f>
        <v>158.56513026052104</v>
      </c>
      <c r="F247" s="155">
        <f>+F$173*(123.5/103.6)/113.8*112.9</f>
        <v>124.21140655382972</v>
      </c>
      <c r="G247" s="118">
        <v>2.69</v>
      </c>
      <c r="H247" s="56">
        <f t="shared" ref="H247" si="76">100+((C247-$C$40)/$C$40*100*$C$2)+((D247-$D$40)/$D$40*100*$D$2)+((E247-$E$40)/$E$40*100*$E$2)+((F247-$F$40)/$F$40*100*$F$2)+((G247-$G$40)/$G$40*100*$G$2)</f>
        <v>144.55080437227085</v>
      </c>
    </row>
    <row r="248" spans="1:10" ht="15" x14ac:dyDescent="0.2">
      <c r="A248" s="11">
        <v>2024</v>
      </c>
      <c r="B248" s="144" t="s">
        <v>11</v>
      </c>
      <c r="C248" s="219">
        <f t="shared" ref="C248:C249" si="77">(1.0101*156.1)/121.5*125.8</f>
        <v>163.25693446913579</v>
      </c>
      <c r="D248" s="116">
        <v>154.4</v>
      </c>
      <c r="E248" s="172">
        <f>131/99.8*120.2</f>
        <v>157.77755511022045</v>
      </c>
      <c r="F248" s="155">
        <f>+F$173*(123.5/103.6)/113.8*112.8</f>
        <v>124.10138759319744</v>
      </c>
      <c r="G248" s="118">
        <v>2.75</v>
      </c>
      <c r="H248" s="56">
        <f t="shared" ref="H248:H254" si="78">100+((C248-$C$40)/$C$40*100*$C$2)+((D248-$D$40)/$D$40*100*$D$2)+((E248-$E$40)/$E$40*100*$E$2)+((F248-$F$40)/$F$40*100*$F$2)+((G248-$G$40)/$G$40*100*$G$2)</f>
        <v>142.52267645365276</v>
      </c>
    </row>
    <row r="249" spans="1:10" ht="15" x14ac:dyDescent="0.2">
      <c r="A249" s="13">
        <v>2024</v>
      </c>
      <c r="B249" s="175" t="s">
        <v>12</v>
      </c>
      <c r="C249" s="217">
        <f t="shared" si="77"/>
        <v>163.25693446913579</v>
      </c>
      <c r="D249" s="131">
        <f t="shared" ref="D248:D267" si="79">D248</f>
        <v>154.4</v>
      </c>
      <c r="E249" s="131">
        <f t="shared" ref="E248:E255" si="80">E248*(1+(((SUM(E$232:E$243)-SUM(E$220:E$231))/SUM(E$220:E$231))/12))</f>
        <v>157.93383536943401</v>
      </c>
      <c r="F249" s="131">
        <f t="shared" ref="F248:F255" si="81">F248*(1+(((SUM(F$232:F$243)-SUM(F$220:F$231))/SUM(F$220:F$231))/12))</f>
        <v>124.10699441472059</v>
      </c>
      <c r="G249" s="73">
        <f t="shared" ref="G248:G267" si="82">+G248</f>
        <v>2.75</v>
      </c>
      <c r="H249" s="180">
        <f t="shared" si="78"/>
        <v>142.53543156374019</v>
      </c>
    </row>
    <row r="250" spans="1:10" ht="15" x14ac:dyDescent="0.2">
      <c r="A250" s="18">
        <v>2024</v>
      </c>
      <c r="B250" s="185" t="s">
        <v>30</v>
      </c>
      <c r="C250" s="130">
        <f t="shared" ref="C250:C255" si="83">C247*(1+(((SUM(C$232:C$243)-SUM(C$220:C$231))/SUM(C$220:C$231))/4))</f>
        <v>165.00100113378437</v>
      </c>
      <c r="D250" s="130">
        <f t="shared" si="79"/>
        <v>154.4</v>
      </c>
      <c r="E250" s="130">
        <f t="shared" si="80"/>
        <v>158.09027042582011</v>
      </c>
      <c r="F250" s="130">
        <f t="shared" si="81"/>
        <v>124.11260148955635</v>
      </c>
      <c r="G250" s="72">
        <f t="shared" si="82"/>
        <v>2.75</v>
      </c>
      <c r="H250" s="179">
        <f t="shared" si="78"/>
        <v>143.6402478706525</v>
      </c>
    </row>
    <row r="251" spans="1:10" ht="15" x14ac:dyDescent="0.2">
      <c r="A251" s="11">
        <v>2024</v>
      </c>
      <c r="B251" s="144" t="s">
        <v>13</v>
      </c>
      <c r="C251" s="130">
        <f t="shared" si="83"/>
        <v>165.00100113378437</v>
      </c>
      <c r="D251" s="130">
        <f t="shared" si="79"/>
        <v>154.4</v>
      </c>
      <c r="E251" s="130">
        <f t="shared" si="80"/>
        <v>158.24686043270688</v>
      </c>
      <c r="F251" s="130">
        <f t="shared" si="81"/>
        <v>124.11820881771619</v>
      </c>
      <c r="G251" s="72">
        <f t="shared" si="82"/>
        <v>2.75</v>
      </c>
      <c r="H251" s="179">
        <f t="shared" si="78"/>
        <v>143.65302716909906</v>
      </c>
    </row>
    <row r="252" spans="1:10" ht="15" x14ac:dyDescent="0.2">
      <c r="A252" s="13">
        <v>2024</v>
      </c>
      <c r="B252" s="175" t="s">
        <v>14</v>
      </c>
      <c r="C252" s="131">
        <f t="shared" si="83"/>
        <v>165.00100113378437</v>
      </c>
      <c r="D252" s="131">
        <f t="shared" si="79"/>
        <v>154.4</v>
      </c>
      <c r="E252" s="131">
        <f t="shared" si="80"/>
        <v>158.4036055435744</v>
      </c>
      <c r="F252" s="131">
        <f t="shared" si="81"/>
        <v>124.12381639921153</v>
      </c>
      <c r="G252" s="73">
        <f t="shared" si="82"/>
        <v>2.75</v>
      </c>
      <c r="H252" s="180">
        <f t="shared" si="78"/>
        <v>143.66581857966023</v>
      </c>
    </row>
    <row r="253" spans="1:10" ht="15" x14ac:dyDescent="0.2">
      <c r="A253" s="11">
        <v>2024</v>
      </c>
      <c r="B253" s="144" t="s">
        <v>15</v>
      </c>
      <c r="C253" s="130">
        <f t="shared" si="83"/>
        <v>166.76369958605426</v>
      </c>
      <c r="D253" s="130">
        <f t="shared" si="79"/>
        <v>154.4</v>
      </c>
      <c r="E253" s="130">
        <f t="shared" si="80"/>
        <v>158.56050591205468</v>
      </c>
      <c r="F253" s="130">
        <f>F252*(1+(((SUM(F$232:F$243)-SUM(F$220:F$231))/SUM(F$220:F$231))/12))</f>
        <v>124.12942423405383</v>
      </c>
      <c r="G253" s="72">
        <f t="shared" si="82"/>
        <v>2.75</v>
      </c>
      <c r="H253" s="179">
        <f t="shared" si="78"/>
        <v>144.78233753561938</v>
      </c>
    </row>
    <row r="254" spans="1:10" ht="15" x14ac:dyDescent="0.2">
      <c r="A254" s="11">
        <v>2024</v>
      </c>
      <c r="B254" s="144" t="s">
        <v>16</v>
      </c>
      <c r="C254" s="130">
        <f t="shared" si="83"/>
        <v>166.76369958605426</v>
      </c>
      <c r="D254" s="130">
        <f t="shared" si="79"/>
        <v>154.4</v>
      </c>
      <c r="E254" s="130">
        <f t="shared" si="80"/>
        <v>158.71756169193199</v>
      </c>
      <c r="F254" s="130">
        <f t="shared" si="81"/>
        <v>124.13503232225453</v>
      </c>
      <c r="G254" s="72">
        <f t="shared" si="82"/>
        <v>2.75</v>
      </c>
      <c r="H254" s="179">
        <f t="shared" si="78"/>
        <v>144.79515320633922</v>
      </c>
    </row>
    <row r="255" spans="1:10" ht="15.75" thickBot="1" x14ac:dyDescent="0.25">
      <c r="A255" s="31">
        <v>2024</v>
      </c>
      <c r="B255" s="186" t="s">
        <v>17</v>
      </c>
      <c r="C255" s="182">
        <f t="shared" si="83"/>
        <v>166.76369958605426</v>
      </c>
      <c r="D255" s="182">
        <f t="shared" si="79"/>
        <v>154.4</v>
      </c>
      <c r="E255" s="182">
        <f t="shared" si="80"/>
        <v>158.87477303714286</v>
      </c>
      <c r="F255" s="182">
        <f t="shared" si="81"/>
        <v>124.14064066382508</v>
      </c>
      <c r="G255" s="183">
        <f t="shared" si="82"/>
        <v>2.75</v>
      </c>
      <c r="H255" s="184">
        <f>100+((C255-$C$40)/$C$40*100*$C$2)+((D255-$D$40)/$D$40*100*$D$2)+((E255-$E$40)/$E$40*100*$E$2)+((F255-$F$40)/$F$40*100*$F$2)+((G255-$G$40)/$G$40*100*$G$2)</f>
        <v>144.80798102512679</v>
      </c>
    </row>
    <row r="256" spans="1:10" ht="15" x14ac:dyDescent="0.2">
      <c r="A256" s="2">
        <v>2026</v>
      </c>
      <c r="B256" s="144" t="s">
        <v>7</v>
      </c>
      <c r="C256" s="130">
        <f>C253*(1+(((SUM(C$244:C$255)-SUM(C$232:C$243))/SUM(C$232:C$243))/4))</f>
        <v>168.40591618223718</v>
      </c>
      <c r="D256" s="130">
        <f t="shared" si="79"/>
        <v>154.4</v>
      </c>
      <c r="E256" s="130">
        <f>E255*(1+(((SUM(E$244:E$255)-SUM(E$232:E$243))/SUM(E$232:E$243))/12))</f>
        <v>159.07722907179198</v>
      </c>
      <c r="F256" s="130">
        <f>F255*(1+(((SUM(F$244:F$255)-SUM(F$232:F$243))/SUM(F$232:F$243))/12))</f>
        <v>124.10586234955977</v>
      </c>
      <c r="G256" s="72">
        <f>+G255</f>
        <v>2.75</v>
      </c>
      <c r="H256" s="197">
        <f>100+((C256-$C$40)/$C$40*100*$C$2)+((D256-$D$40)/$D$40*100*$D$2)+((E256-$E$40)/$E$40*100*$E$2)+((F256-$F$40)/$F$40*100*$F$2)+((G256-$G$40)/$G$40*100*$G$2)</f>
        <v>145.84845070437319</v>
      </c>
    </row>
    <row r="257" spans="1:13" ht="15" x14ac:dyDescent="0.2">
      <c r="A257" s="11">
        <v>2024</v>
      </c>
      <c r="B257" s="144" t="s">
        <v>8</v>
      </c>
      <c r="C257" s="130">
        <f t="shared" ref="C257:C267" si="84">C254*(1+(((SUM(C$244:C$255)-SUM(C$232:C$243))/SUM(C$232:C$243))/4))</f>
        <v>168.40591618223718</v>
      </c>
      <c r="D257" s="130">
        <f t="shared" si="79"/>
        <v>154.4</v>
      </c>
      <c r="E257" s="130">
        <f t="shared" ref="E257:E267" si="85">E256*(1+(((SUM(E$244:E$255)-SUM(E$232:E$243))/SUM(E$232:E$243))/12))</f>
        <v>159.27994309860171</v>
      </c>
      <c r="F257" s="130">
        <f t="shared" ref="F257:F267" si="86">F256*(1+(((SUM(F$244:F$255)-SUM(F$232:F$243))/SUM(F$232:F$243))/12))</f>
        <v>124.07109377852711</v>
      </c>
      <c r="G257" s="72">
        <f t="shared" si="82"/>
        <v>2.75</v>
      </c>
      <c r="H257" s="197">
        <f t="shared" ref="H257:H266" si="87">100+((C257-$C$40)/$C$40*100*$C$2)+((D257-$D$40)/$D$40*100*$D$2)+((E257-$E$40)/$E$40*100*$E$2)+((F257-$F$40)/$F$40*100*$F$2)+((G257-$G$40)/$G$40*100*$G$2)</f>
        <v>145.86066590524047</v>
      </c>
    </row>
    <row r="258" spans="1:13" ht="15" x14ac:dyDescent="0.2">
      <c r="A258" s="13">
        <v>2024</v>
      </c>
      <c r="B258" s="175" t="s">
        <v>9</v>
      </c>
      <c r="C258" s="131">
        <f t="shared" si="84"/>
        <v>168.40591618223718</v>
      </c>
      <c r="D258" s="131">
        <f t="shared" si="79"/>
        <v>154.4</v>
      </c>
      <c r="E258" s="131">
        <f t="shared" si="85"/>
        <v>159.4829154463346</v>
      </c>
      <c r="F258" s="131">
        <f t="shared" si="86"/>
        <v>124.03633494799752</v>
      </c>
      <c r="G258" s="73">
        <f t="shared" si="82"/>
        <v>2.75</v>
      </c>
      <c r="H258" s="198">
        <f t="shared" si="87"/>
        <v>145.87290223815222</v>
      </c>
    </row>
    <row r="259" spans="1:13" ht="15" x14ac:dyDescent="0.2">
      <c r="A259" s="18">
        <v>2024</v>
      </c>
      <c r="B259" s="185" t="s">
        <v>10</v>
      </c>
      <c r="C259" s="130">
        <f t="shared" si="84"/>
        <v>170.06430461530951</v>
      </c>
      <c r="D259" s="132">
        <f t="shared" si="79"/>
        <v>154.4</v>
      </c>
      <c r="E259" s="130">
        <f t="shared" si="85"/>
        <v>159.6861464441721</v>
      </c>
      <c r="F259" s="130">
        <f t="shared" si="86"/>
        <v>124.00158585524215</v>
      </c>
      <c r="G259" s="129">
        <f t="shared" si="82"/>
        <v>2.75</v>
      </c>
      <c r="H259" s="197">
        <f t="shared" si="87"/>
        <v>146.92356132561352</v>
      </c>
    </row>
    <row r="260" spans="1:13" ht="15" x14ac:dyDescent="0.2">
      <c r="A260" s="11">
        <v>2024</v>
      </c>
      <c r="B260" s="144" t="s">
        <v>11</v>
      </c>
      <c r="C260" s="130">
        <f t="shared" si="84"/>
        <v>170.06430461530951</v>
      </c>
      <c r="D260" s="130">
        <f t="shared" si="79"/>
        <v>154.4</v>
      </c>
      <c r="E260" s="130">
        <f t="shared" si="85"/>
        <v>159.88963642171512</v>
      </c>
      <c r="F260" s="130">
        <f t="shared" si="86"/>
        <v>123.96684649753296</v>
      </c>
      <c r="G260" s="72">
        <f t="shared" si="82"/>
        <v>2.75</v>
      </c>
      <c r="H260" s="197">
        <f t="shared" si="87"/>
        <v>146.93583999875545</v>
      </c>
    </row>
    <row r="261" spans="1:13" ht="15" x14ac:dyDescent="0.2">
      <c r="A261" s="13">
        <v>2024</v>
      </c>
      <c r="B261" s="175" t="s">
        <v>12</v>
      </c>
      <c r="C261" s="131">
        <f t="shared" si="84"/>
        <v>170.06430461530951</v>
      </c>
      <c r="D261" s="131">
        <f t="shared" si="79"/>
        <v>154.4</v>
      </c>
      <c r="E261" s="131">
        <f t="shared" si="85"/>
        <v>160.09338570898467</v>
      </c>
      <c r="F261" s="131">
        <f t="shared" si="86"/>
        <v>123.93211687214263</v>
      </c>
      <c r="G261" s="73">
        <f t="shared" si="82"/>
        <v>2.75</v>
      </c>
      <c r="H261" s="198">
        <f t="shared" si="87"/>
        <v>146.94813988014869</v>
      </c>
    </row>
    <row r="262" spans="1:13" ht="15" x14ac:dyDescent="0.2">
      <c r="A262" s="18">
        <v>2024</v>
      </c>
      <c r="B262" s="185" t="s">
        <v>30</v>
      </c>
      <c r="C262" s="130">
        <f t="shared" si="84"/>
        <v>171.73902413850797</v>
      </c>
      <c r="D262" s="130">
        <f t="shared" si="79"/>
        <v>154.4</v>
      </c>
      <c r="E262" s="130">
        <f t="shared" si="85"/>
        <v>160.29739463642221</v>
      </c>
      <c r="F262" s="130">
        <f t="shared" si="86"/>
        <v>123.89739697634464</v>
      </c>
      <c r="G262" s="72">
        <f t="shared" si="82"/>
        <v>2.75</v>
      </c>
      <c r="H262" s="197">
        <f t="shared" si="87"/>
        <v>148.00908832102067</v>
      </c>
    </row>
    <row r="263" spans="1:13" ht="15" x14ac:dyDescent="0.2">
      <c r="A263" s="11">
        <v>2024</v>
      </c>
      <c r="B263" s="144" t="s">
        <v>13</v>
      </c>
      <c r="C263" s="130">
        <f t="shared" si="84"/>
        <v>171.73902413850797</v>
      </c>
      <c r="D263" s="130">
        <f t="shared" si="79"/>
        <v>154.4</v>
      </c>
      <c r="E263" s="130">
        <f t="shared" si="85"/>
        <v>160.50166353489035</v>
      </c>
      <c r="F263" s="130">
        <f t="shared" si="86"/>
        <v>123.86268680741321</v>
      </c>
      <c r="G263" s="72">
        <f t="shared" si="82"/>
        <v>2.75</v>
      </c>
      <c r="H263" s="197">
        <f t="shared" si="87"/>
        <v>148.02143069535299</v>
      </c>
    </row>
    <row r="264" spans="1:13" ht="15" x14ac:dyDescent="0.2">
      <c r="A264" s="13">
        <v>2024</v>
      </c>
      <c r="B264" s="175" t="s">
        <v>14</v>
      </c>
      <c r="C264" s="131">
        <f t="shared" si="84"/>
        <v>171.73902413850797</v>
      </c>
      <c r="D264" s="131">
        <f t="shared" si="79"/>
        <v>154.4</v>
      </c>
      <c r="E264" s="131">
        <f t="shared" si="85"/>
        <v>160.70619273567331</v>
      </c>
      <c r="F264" s="131">
        <f t="shared" si="86"/>
        <v>123.82798636262335</v>
      </c>
      <c r="G264" s="73">
        <f t="shared" si="82"/>
        <v>2.75</v>
      </c>
      <c r="H264" s="198">
        <f t="shared" si="87"/>
        <v>148.03379435443895</v>
      </c>
    </row>
    <row r="265" spans="1:13" ht="15" x14ac:dyDescent="0.2">
      <c r="A265" s="11">
        <v>2024</v>
      </c>
      <c r="B265" s="144" t="s">
        <v>15</v>
      </c>
      <c r="C265" s="130">
        <f t="shared" si="84"/>
        <v>173.43023557332614</v>
      </c>
      <c r="D265" s="130">
        <f t="shared" si="79"/>
        <v>154.4</v>
      </c>
      <c r="E265" s="130">
        <f t="shared" si="85"/>
        <v>160.91098257047744</v>
      </c>
      <c r="F265" s="130">
        <f t="shared" si="86"/>
        <v>123.7932956392508</v>
      </c>
      <c r="G265" s="72">
        <f t="shared" si="82"/>
        <v>2.75</v>
      </c>
      <c r="H265" s="197">
        <f t="shared" si="87"/>
        <v>149.10513307677004</v>
      </c>
    </row>
    <row r="266" spans="1:13" ht="15" x14ac:dyDescent="0.2">
      <c r="A266" s="11">
        <v>2024</v>
      </c>
      <c r="B266" s="144" t="s">
        <v>16</v>
      </c>
      <c r="C266" s="130">
        <f t="shared" si="84"/>
        <v>173.43023557332614</v>
      </c>
      <c r="D266" s="130">
        <f t="shared" si="79"/>
        <v>154.4</v>
      </c>
      <c r="E266" s="130">
        <f t="shared" si="85"/>
        <v>161.11603337143183</v>
      </c>
      <c r="F266" s="130">
        <f t="shared" si="86"/>
        <v>123.7586146345721</v>
      </c>
      <c r="G266" s="72">
        <f t="shared" si="82"/>
        <v>2.75</v>
      </c>
      <c r="H266" s="197">
        <f t="shared" si="87"/>
        <v>149.11753938209637</v>
      </c>
    </row>
    <row r="267" spans="1:13" ht="15" x14ac:dyDescent="0.2">
      <c r="A267" s="187">
        <v>2024</v>
      </c>
      <c r="B267" s="194" t="s">
        <v>17</v>
      </c>
      <c r="C267" s="195">
        <f t="shared" si="84"/>
        <v>173.43023557332614</v>
      </c>
      <c r="D267" s="195">
        <f t="shared" si="79"/>
        <v>154.4</v>
      </c>
      <c r="E267" s="195">
        <f t="shared" si="85"/>
        <v>161.32134547108876</v>
      </c>
      <c r="F267" s="195">
        <f t="shared" si="86"/>
        <v>123.72394334586451</v>
      </c>
      <c r="G267" s="196">
        <f t="shared" si="82"/>
        <v>2.75</v>
      </c>
      <c r="H267" s="197">
        <f>100+((C267-$C$40)/$C$40*100*$C$2)+((D267-$D$40)/$D$40*100*$D$2)+((E267-$E$40)/$E$40*100*$E$2)+((F267-$F$40)/$F$40*100*$F$2)+((G267-$G$40)/$G$40*100*$G$2)</f>
        <v>149.12996704897552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76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77</v>
      </c>
      <c r="B272" s="169" t="s">
        <v>78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9" t="s">
        <v>83</v>
      </c>
      <c r="B273" s="169" t="s">
        <v>84</v>
      </c>
      <c r="C273" s="169"/>
      <c r="D273" s="169"/>
      <c r="E273" s="169"/>
      <c r="F273" s="169"/>
      <c r="G273" s="169"/>
      <c r="H273" s="170"/>
      <c r="I273" s="169"/>
      <c r="J273" s="169"/>
    </row>
    <row r="274" spans="1:11" x14ac:dyDescent="0.2">
      <c r="A274" s="164" t="s">
        <v>70</v>
      </c>
      <c r="B274" s="165" t="s">
        <v>72</v>
      </c>
      <c r="C274" s="165"/>
      <c r="D274" s="165"/>
      <c r="E274" s="165"/>
      <c r="F274" s="165"/>
      <c r="G274" s="165"/>
      <c r="H274" s="165"/>
      <c r="I274" s="165"/>
      <c r="J274" s="165"/>
      <c r="K274" s="166"/>
    </row>
    <row r="275" spans="1:11" ht="12" customHeight="1" x14ac:dyDescent="0.2">
      <c r="A275" s="218" t="s">
        <v>80</v>
      </c>
      <c r="B275" s="221" t="s">
        <v>82</v>
      </c>
      <c r="C275" s="221"/>
      <c r="D275" s="221"/>
      <c r="E275" s="221"/>
      <c r="F275" s="221"/>
      <c r="G275" s="221"/>
      <c r="H275" s="221"/>
      <c r="I275" s="221"/>
      <c r="J275" s="221"/>
    </row>
  </sheetData>
  <mergeCells count="1">
    <mergeCell ref="B275:J275"/>
  </mergeCells>
  <phoneticPr fontId="5" type="noConversion"/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workbookViewId="0">
      <selection activeCell="G248" sqref="G248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40" t="s">
        <v>86</v>
      </c>
      <c r="D3" s="2" t="s">
        <v>73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x14ac:dyDescent="0.2">
      <c r="A225" s="13">
        <f t="shared" si="32"/>
        <v>2023</v>
      </c>
      <c r="B225" s="14" t="s">
        <v>12</v>
      </c>
      <c r="C225" s="63">
        <f>(Indeks!C225/Indeks!$C$40*Indeks!$C$2)/Indeks!H225*100</f>
        <v>0.65466448187121418</v>
      </c>
      <c r="D225" s="63">
        <f>(Indeks!D225/Indeks!$D$40*Indeks!$D$2)/Indeks!H225*100</f>
        <v>0.13896701298739111</v>
      </c>
      <c r="E225" s="63">
        <f>(Indeks!E225/Indeks!$E$40*Indeks!$E$2)/Indeks!H225*100</f>
        <v>8.333612923667702E-2</v>
      </c>
      <c r="F225" s="63">
        <f>(Indeks!F225/Indeks!$F$40*Indeks!$F$2)/Indeks!H225*100</f>
        <v>8.8972019243345704E-2</v>
      </c>
      <c r="G225" s="63">
        <f>(Indeks!G225/Indeks!$G$40*Indeks!$G$2)/Indeks!H225*100</f>
        <v>3.406035666137229E-2</v>
      </c>
      <c r="H225" s="63">
        <f t="shared" si="31"/>
        <v>1.0000000000000002</v>
      </c>
    </row>
    <row r="226" spans="1:8" x14ac:dyDescent="0.2">
      <c r="A226" s="187">
        <f t="shared" si="32"/>
        <v>2023</v>
      </c>
      <c r="B226" s="220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x14ac:dyDescent="0.2">
      <c r="A237" s="13">
        <f t="shared" si="34"/>
        <v>2024</v>
      </c>
      <c r="B237" s="14" t="s">
        <v>12</v>
      </c>
      <c r="C237" s="63">
        <f>(Indeks!C237/Indeks!$C$40*Indeks!$C$2)/Indeks!H237*100</f>
        <v>0.71392198308634225</v>
      </c>
      <c r="D237" s="63">
        <f>(Indeks!D237/Indeks!$D$40*Indeks!$D$2)/Indeks!H237*100</f>
        <v>6.7581495523696369E-2</v>
      </c>
      <c r="E237" s="63">
        <f>(Indeks!E237/Indeks!$E$40*Indeks!$E$2)/Indeks!H237*100</f>
        <v>8.8380401460803601E-2</v>
      </c>
      <c r="F237" s="63">
        <f>(Indeks!F237/Indeks!$F$40*Indeks!$F$2)/Indeks!H237*100</f>
        <v>9.3412396724560268E-2</v>
      </c>
      <c r="G237" s="63">
        <f>(Indeks!G237/Indeks!$G$40*Indeks!$G$2)/Indeks!H237*100</f>
        <v>3.6703723204597589E-2</v>
      </c>
      <c r="H237" s="63">
        <f t="shared" si="33"/>
        <v>1.0000000000000002</v>
      </c>
    </row>
    <row r="238" spans="1:8" x14ac:dyDescent="0.2">
      <c r="A238" s="187">
        <f t="shared" si="34"/>
        <v>2024</v>
      </c>
      <c r="B238" s="220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0.71475243315341119</v>
      </c>
      <c r="D241" s="62">
        <f>(Indeks!D241/Indeks!$D$40*Indeks!$D$2)/Indeks!H241*100</f>
        <v>7.7909085418632076E-2</v>
      </c>
      <c r="E241" s="62">
        <f>(Indeks!E241/Indeks!$E$40*Indeks!$E$2)/Indeks!H241*100</f>
        <v>8.5523123948887503E-2</v>
      </c>
      <c r="F241" s="62">
        <f>(Indeks!F241/Indeks!$F$40*Indeks!$F$2)/Indeks!H241*100</f>
        <v>9.0444865244504014E-2</v>
      </c>
      <c r="G241" s="62">
        <f>(Indeks!G241/Indeks!$G$40*Indeks!$G$2)/Indeks!H241*100</f>
        <v>3.1370492234565193E-2</v>
      </c>
      <c r="H241" s="62">
        <f t="shared" si="33"/>
        <v>1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0.72296499847106732</v>
      </c>
      <c r="D242" s="62">
        <f>(Indeks!D242/Indeks!$D$40*Indeks!$D$2)/Indeks!H242*100</f>
        <v>7.0071069520821982E-2</v>
      </c>
      <c r="E242" s="62">
        <f>(Indeks!E242/Indeks!$E$40*Indeks!$E$2)/Indeks!H242*100</f>
        <v>8.6215747239659579E-2</v>
      </c>
      <c r="F242" s="62">
        <f>(Indeks!F242/Indeks!$F$40*Indeks!$F$2)/Indeks!H242*100</f>
        <v>9.1410068071496445E-2</v>
      </c>
      <c r="G242" s="62">
        <f>(Indeks!G242/Indeks!$G$40*Indeks!$G$2)/Indeks!H242*100</f>
        <v>2.9338116696954561E-2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0.71266140404504252</v>
      </c>
      <c r="D243" s="65">
        <f>(Indeks!D243/Indeks!$D$40*Indeks!$D$2)/Indeks!H243*100</f>
        <v>8.2441283355322068E-2</v>
      </c>
      <c r="E243" s="65">
        <f>(Indeks!E243/Indeks!$E$40*Indeks!$E$2)/Indeks!H243*100</f>
        <v>8.5487356722204644E-2</v>
      </c>
      <c r="F243" s="65">
        <f>(Indeks!F243/Indeks!$F$40*Indeks!$F$2)/Indeks!H243*100</f>
        <v>8.9669536488281659E-2</v>
      </c>
      <c r="G243" s="65">
        <f>(Indeks!G243/Indeks!$G$40*Indeks!$G$2)/Indeks!H243*100</f>
        <v>2.9740419389148915E-2</v>
      </c>
      <c r="H243" s="65">
        <f t="shared" si="33"/>
        <v>0.99999999999999989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0.70968587522129267</v>
      </c>
      <c r="D244" s="62">
        <f>(Indeks!D244/Indeks!$D$40*Indeks!$D$2)/Indeks!H244*100</f>
        <v>8.739441611213157E-2</v>
      </c>
      <c r="E244" s="62">
        <f>(Indeks!E244/Indeks!$E$40*Indeks!$E$2)/Indeks!H244*100</f>
        <v>8.5390028681025423E-2</v>
      </c>
      <c r="F244" s="62">
        <f>(Indeks!F244/Indeks!$F$40*Indeks!$F$2)/Indeks!H244*100</f>
        <v>9.0087377518679151E-2</v>
      </c>
      <c r="G244" s="62">
        <f>(Indeks!G244/Indeks!$G$40*Indeks!$G$2)/Indeks!H244*100</f>
        <v>2.74423024668712E-2</v>
      </c>
      <c r="H244" s="62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0.71165554614785731</v>
      </c>
      <c r="D245" s="62">
        <f>(Indeks!D245/Indeks!$D$40*Indeks!$D$2)/Indeks!H245*100</f>
        <v>8.3311104874697506E-2</v>
      </c>
      <c r="E245" s="62">
        <f>(Indeks!E245/Indeks!$E$40*Indeks!$E$2)/Indeks!H245*100</f>
        <v>8.5411516971215976E-2</v>
      </c>
      <c r="F245" s="62">
        <f>(Indeks!F245/Indeks!$F$40*Indeks!$F$2)/Indeks!H245*100</f>
        <v>9.0557384589217596E-2</v>
      </c>
      <c r="G245" s="62">
        <f>(Indeks!G245/Indeks!$G$40*Indeks!$G$2)/Indeks!H245*100</f>
        <v>2.9064447417011609E-2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63">
        <f>(Indeks!C246/Indeks!$C$40*Indeks!$C$2)/Indeks!H246*100</f>
        <v>0.71108705878452039</v>
      </c>
      <c r="D246" s="63">
        <f>(Indeks!D246/Indeks!$D$40*Indeks!$D$2)/Indeks!H246*100</f>
        <v>8.502437034913117E-2</v>
      </c>
      <c r="E246" s="63">
        <f>(Indeks!E246/Indeks!$E$40*Indeks!$E$2)/Indeks!H246*100</f>
        <v>8.5845729783865218E-2</v>
      </c>
      <c r="F246" s="63">
        <f>(Indeks!F246/Indeks!$F$40*Indeks!$F$2)/Indeks!H246*100</f>
        <v>8.9928458804223912E-2</v>
      </c>
      <c r="G246" s="63">
        <f>(Indeks!G246/Indeks!$G$40*Indeks!$G$2)/Indeks!H246*100</f>
        <v>2.8114382278259485E-2</v>
      </c>
      <c r="H246" s="63">
        <f t="shared" si="35"/>
        <v>1.0000000000000002</v>
      </c>
    </row>
    <row r="247" spans="1:8" x14ac:dyDescent="0.2">
      <c r="A247" s="18">
        <f t="shared" si="36"/>
        <v>2025</v>
      </c>
      <c r="B247" s="19" t="s">
        <v>10</v>
      </c>
      <c r="C247" s="62">
        <f>(Indeks!C247/Indeks!$C$40*Indeks!$C$2)/Indeks!H247*100</f>
        <v>0.70718039462528748</v>
      </c>
      <c r="D247" s="62">
        <f>(Indeks!D247/Indeks!$D$40*Indeks!$D$2)/Indeks!H247*100</f>
        <v>9.1537948304279956E-2</v>
      </c>
      <c r="E247" s="62">
        <f>(Indeks!E247/Indeks!$E$40*Indeks!$E$2)/Indeks!H247*100</f>
        <v>8.5476690977549161E-2</v>
      </c>
      <c r="F247" s="62">
        <f>(Indeks!F247/Indeks!$F$40*Indeks!$F$2)/Indeks!H247*100</f>
        <v>8.8495612017163605E-2</v>
      </c>
      <c r="G247" s="62">
        <f>(Indeks!G247/Indeks!$G$40*Indeks!$G$2)/Indeks!H247*100</f>
        <v>2.7309354075720115E-2</v>
      </c>
      <c r="H247" s="62">
        <f t="shared" si="35"/>
        <v>1.0000000000000004</v>
      </c>
    </row>
    <row r="248" spans="1:8" x14ac:dyDescent="0.2">
      <c r="A248" s="11">
        <f t="shared" si="36"/>
        <v>2025</v>
      </c>
      <c r="B248" t="s">
        <v>11</v>
      </c>
      <c r="C248" s="62">
        <f>(Indeks!C248/Indeks!$C$40*Indeks!$C$2)/Indeks!H248*100</f>
        <v>0.71724372165174355</v>
      </c>
      <c r="D248" s="62">
        <f>(Indeks!D248/Indeks!$D$40*Indeks!$D$2)/Indeks!H248*100</f>
        <v>7.8502636040095899E-2</v>
      </c>
      <c r="E248" s="62">
        <f>(Indeks!E248/Indeks!$E$40*Indeks!$E$2)/Indeks!H248*100</f>
        <v>8.6262447840372736E-2</v>
      </c>
      <c r="F248" s="62">
        <f>(Indeks!F248/Indeks!$F$40*Indeks!$F$2)/Indeks!H248*100</f>
        <v>8.9675423859099934E-2</v>
      </c>
      <c r="G248" s="62">
        <f>(Indeks!G248/Indeks!$G$40*Indeks!$G$2)/Indeks!H248*100</f>
        <v>2.83157706086881E-2</v>
      </c>
      <c r="H248" s="62">
        <f t="shared" si="35"/>
        <v>1.0000000000000002</v>
      </c>
    </row>
    <row r="249" spans="1:8" x14ac:dyDescent="0.2">
      <c r="A249" s="13">
        <f t="shared" si="36"/>
        <v>2025</v>
      </c>
      <c r="B249" s="14" t="s">
        <v>12</v>
      </c>
      <c r="C249" s="79">
        <f>(Indeks!C249/Indeks!$C$40*Indeks!$C$2)/Indeks!H249*100</f>
        <v>0.71717953745186558</v>
      </c>
      <c r="D249" s="79">
        <f>(Indeks!D249/Indeks!$D$40*Indeks!$D$2)/Indeks!H249*100</f>
        <v>7.849561105161508E-2</v>
      </c>
      <c r="E249" s="79">
        <f>(Indeks!E249/Indeks!$E$40*Indeks!$E$2)/Indeks!H249*100</f>
        <v>8.6340164625567664E-2</v>
      </c>
      <c r="F249" s="79">
        <f>(Indeks!F249/Indeks!$F$40*Indeks!$F$2)/Indeks!H249*100</f>
        <v>8.9671450163956584E-2</v>
      </c>
      <c r="G249" s="79">
        <f>(Indeks!G249/Indeks!$G$40*Indeks!$G$2)/Indeks!H249*100</f>
        <v>2.8313236706995294E-2</v>
      </c>
      <c r="H249" s="79">
        <f t="shared" si="35"/>
        <v>1.0000000000000002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0.71926598233832217</v>
      </c>
      <c r="D250" s="80">
        <f>(Indeks!D250/Indeks!$D$40*Indeks!$D$2)/Indeks!H250*100</f>
        <v>7.7891858047868079E-2</v>
      </c>
      <c r="E250" s="80">
        <f>(Indeks!E250/Indeks!$E$40*Indeks!$E$2)/Indeks!H250*100</f>
        <v>8.5760937853129354E-2</v>
      </c>
      <c r="F250" s="80">
        <f>(Indeks!F250/Indeks!$F$40*Indeks!$F$2)/Indeks!H250*100</f>
        <v>8.8985757760702069E-2</v>
      </c>
      <c r="G250" s="80">
        <f>(Indeks!G250/Indeks!$G$40*Indeks!$G$2)/Indeks!H250*100</f>
        <v>2.8095463999978493E-2</v>
      </c>
      <c r="H250" s="80">
        <f t="shared" si="35"/>
        <v>1.0000000000000002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0.71920199681130681</v>
      </c>
      <c r="D251" s="78">
        <f>(Indeks!D251/Indeks!$D$40*Indeks!$D$2)/Indeks!H251*100</f>
        <v>7.788492882876169E-2</v>
      </c>
      <c r="E251" s="78">
        <f>(Indeks!E251/Indeks!$E$40*Indeks!$E$2)/Indeks!H251*100</f>
        <v>8.5838248121610478E-2</v>
      </c>
      <c r="F251" s="78">
        <f>(Indeks!F251/Indeks!$F$40*Indeks!$F$2)/Indeks!H251*100</f>
        <v>8.8981861596180864E-2</v>
      </c>
      <c r="G251" s="78">
        <f>(Indeks!G251/Indeks!$G$40*Indeks!$G$2)/Indeks!H251*100</f>
        <v>2.8092964642140193E-2</v>
      </c>
      <c r="H251" s="78">
        <f t="shared" si="35"/>
        <v>1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0.71913796203874525</v>
      </c>
      <c r="D252" s="81">
        <f>(Indeks!D252/Indeks!$D$40*Indeks!$D$2)/Indeks!H252*100</f>
        <v>7.7877994276680851E-2</v>
      </c>
      <c r="E252" s="81">
        <f>(Indeks!E252/Indeks!$E$40*Indeks!$E$2)/Indeks!H252*100</f>
        <v>8.591562151897976E-2</v>
      </c>
      <c r="F252" s="81">
        <f>(Indeks!F252/Indeks!$F$40*Indeks!$F$2)/Indeks!H252*100</f>
        <v>8.8977958804887486E-2</v>
      </c>
      <c r="G252" s="81">
        <f>(Indeks!G252/Indeks!$G$40*Indeks!$G$2)/Indeks!H252*100</f>
        <v>2.8090463360706863E-2</v>
      </c>
      <c r="H252" s="81">
        <f t="shared" si="35"/>
        <v>1.0000000000000002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0.72121545477621896</v>
      </c>
      <c r="D253" s="78">
        <f>(Indeks!D253/Indeks!$D$40*Indeks!$D$2)/Indeks!H253*100</f>
        <v>7.7277422008391564E-2</v>
      </c>
      <c r="E253" s="78">
        <f>(Indeks!E253/Indeks!$E$40*Indeks!$E$2)/Indeks!H253*100</f>
        <v>8.5337509445884946E-2</v>
      </c>
      <c r="F253" s="78">
        <f>(Indeks!F253/Indeks!$F$40*Indeks!$F$2)/Indeks!H253*100</f>
        <v>8.8295775829810824E-2</v>
      </c>
      <c r="G253" s="78">
        <f>(Indeks!G253/Indeks!$G$40*Indeks!$G$2)/Indeks!H253*100</f>
        <v>2.7873837939693825E-2</v>
      </c>
      <c r="H253" s="78">
        <f t="shared" si="35"/>
        <v>1.0000000000000002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0.72115162073494188</v>
      </c>
      <c r="D254" s="78">
        <f>(Indeks!D254/Indeks!$D$40*Indeks!$D$2)/Indeks!H254*100</f>
        <v>7.7270582262912474E-2</v>
      </c>
      <c r="E254" s="78">
        <f>(Indeks!E254/Indeks!$E$40*Indeks!$E$2)/Indeks!H254*100</f>
        <v>8.5414476492431876E-2</v>
      </c>
      <c r="F254" s="78">
        <f>(Indeks!F254/Indeks!$F$40*Indeks!$F$2)/Indeks!H254*100</f>
        <v>8.8291949654869264E-2</v>
      </c>
      <c r="G254" s="78">
        <f>(Indeks!G254/Indeks!$G$40*Indeks!$G$2)/Indeks!H254*100</f>
        <v>2.7871370854844483E-2</v>
      </c>
      <c r="H254" s="78">
        <f t="shared" si="35"/>
        <v>1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0.72108773749975241</v>
      </c>
      <c r="D255" s="189">
        <f>(Indeks!D255/Indeks!$D$40*Indeks!$D$2)/Indeks!H255*100</f>
        <v>7.7263737246361153E-2</v>
      </c>
      <c r="E255" s="189">
        <f>(Indeks!E255/Indeks!$E$40*Indeks!$E$2)/Indeks!H255*100</f>
        <v>8.5491506454361529E-2</v>
      </c>
      <c r="F255" s="189">
        <f>(Indeks!F255/Indeks!$F$40*Indeks!$F$2)/Indeks!H255*100</f>
        <v>8.8288116930796953E-2</v>
      </c>
      <c r="G255" s="189">
        <f>(Indeks!G255/Indeks!$G$40*Indeks!$G$2)/Indeks!H255*100</f>
        <v>2.7868901868728136E-2</v>
      </c>
      <c r="H255" s="189">
        <f t="shared" si="35"/>
        <v>1.0000000000000002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0.72299386441984936</v>
      </c>
      <c r="D256" s="78">
        <f>(Indeks!D256/Indeks!$D$40*Indeks!$D$2)/Indeks!H256*100</f>
        <v>7.6712544720682244E-2</v>
      </c>
      <c r="E256" s="78">
        <f>(Indeks!E256/Indeks!$E$40*Indeks!$E$2)/Indeks!H256*100</f>
        <v>8.4989783432706259E-2</v>
      </c>
      <c r="F256" s="78">
        <f>(Indeks!F256/Indeks!$F$40*Indeks!$F$2)/Indeks!H256*100</f>
        <v>8.763371978779308E-2</v>
      </c>
      <c r="G256" s="78">
        <f>(Indeks!G256/Indeks!$G$40*Indeks!$G$2)/Indeks!H256*100</f>
        <v>2.7670087638969328E-2</v>
      </c>
      <c r="H256" s="78">
        <f t="shared" ref="H256:H267" si="37">SUM(C256:G256)</f>
        <v>1.0000000000000002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0.72293331680596806</v>
      </c>
      <c r="D257" s="78">
        <f>(Indeks!D257/Indeks!$D$40*Indeks!$D$2)/Indeks!H257*100</f>
        <v>7.6706120376346595E-2</v>
      </c>
      <c r="E257" s="78">
        <f>(Indeks!E257/Indeks!$E$40*Indeks!$E$2)/Indeks!H257*100</f>
        <v>8.5090960338934402E-2</v>
      </c>
      <c r="F257" s="78">
        <f>(Indeks!F257/Indeks!$F$40*Indeks!$F$2)/Indeks!H257*100</f>
        <v>8.7601832090127632E-2</v>
      </c>
      <c r="G257" s="78">
        <f>(Indeks!G257/Indeks!$G$40*Indeks!$G$2)/Indeks!H257*100</f>
        <v>2.7667770388623409E-2</v>
      </c>
      <c r="H257" s="78">
        <f t="shared" si="37"/>
        <v>1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0.7228726746126497</v>
      </c>
      <c r="D258" s="78">
        <f>(Indeks!D258/Indeks!$D$40*Indeks!$D$2)/Indeks!H258*100</f>
        <v>7.6699685996753864E-2</v>
      </c>
      <c r="E258" s="78">
        <f>(Indeks!E258/Indeks!$E$40*Indeks!$E$2)/Indeks!H258*100</f>
        <v>8.5192245948193496E-2</v>
      </c>
      <c r="F258" s="78">
        <f>(Indeks!F258/Indeks!$F$40*Indeks!$F$2)/Indeks!H258*100</f>
        <v>8.7569943923826221E-2</v>
      </c>
      <c r="G258" s="78">
        <f>(Indeks!G258/Indeks!$G$40*Indeks!$G$2)/Indeks!H258*100</f>
        <v>2.7665449518576905E-2</v>
      </c>
      <c r="H258" s="78">
        <f t="shared" si="37"/>
        <v>1.0000000000000002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0.72477100085767021</v>
      </c>
      <c r="D259" s="80">
        <f>(Indeks!D259/Indeks!$D$40*Indeks!$D$2)/Indeks!H259*100</f>
        <v>7.6151202000240018E-2</v>
      </c>
      <c r="E259" s="80">
        <f>(Indeks!E259/Indeks!$E$40*Indeks!$E$2)/Indeks!H259*100</f>
        <v>8.469081632674727E-2</v>
      </c>
      <c r="F259" s="80">
        <f>(Indeks!F259/Indeks!$F$40*Indeks!$F$2)/Indeks!H259*100</f>
        <v>8.6919368564547142E-2</v>
      </c>
      <c r="G259" s="80">
        <f>(Indeks!G259/Indeks!$G$40*Indeks!$G$2)/Indeks!H259*100</f>
        <v>2.7467612250795356E-2</v>
      </c>
      <c r="H259" s="80">
        <f t="shared" si="37"/>
        <v>1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0.72471043546925062</v>
      </c>
      <c r="D260" s="78">
        <f>(Indeks!D260/Indeks!$D$40*Indeks!$D$2)/Indeks!H260*100</f>
        <v>7.614483843557987E-2</v>
      </c>
      <c r="E260" s="78">
        <f>(Indeks!E260/Indeks!$E$40*Indeks!$E$2)/Indeks!H260*100</f>
        <v>8.4791652657997679E-2</v>
      </c>
      <c r="F260" s="78">
        <f>(Indeks!F260/Indeks!$F$40*Indeks!$F$2)/Indeks!H260*100</f>
        <v>8.6887756513594441E-2</v>
      </c>
      <c r="G260" s="78">
        <f>(Indeks!G260/Indeks!$G$40*Indeks!$G$2)/Indeks!H260*100</f>
        <v>2.7465316923577572E-2</v>
      </c>
      <c r="H260" s="78">
        <f t="shared" si="37"/>
        <v>1.0000000000000002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0.7246497756173601</v>
      </c>
      <c r="D261" s="79">
        <f>(Indeks!D261/Indeks!$D$40*Indeks!$D$2)/Indeks!H261*100</f>
        <v>7.6138464945706308E-2</v>
      </c>
      <c r="E261" s="79">
        <f>(Indeks!E261/Indeks!$E$40*Indeks!$E$2)/Indeks!H261*100</f>
        <v>8.4892597389795252E-2</v>
      </c>
      <c r="F261" s="79">
        <f>(Indeks!F261/Indeks!$F$40*Indeks!$F$2)/Indeks!H261*100</f>
        <v>8.6856144030786578E-2</v>
      </c>
      <c r="G261" s="79">
        <f>(Indeks!G261/Indeks!$G$40*Indeks!$G$2)/Indeks!H261*100</f>
        <v>2.7463018016351776E-2</v>
      </c>
      <c r="H261" s="79">
        <f t="shared" si="37"/>
        <v>1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0.72654027625697815</v>
      </c>
      <c r="D262" s="80">
        <f>(Indeks!D262/Indeks!$D$40*Indeks!$D$2)/Indeks!H262*100</f>
        <v>7.5592694502885055E-2</v>
      </c>
      <c r="E262" s="80">
        <f>(Indeks!E262/Indeks!$E$40*Indeks!$E$2)/Indeks!H262*100</f>
        <v>8.4391480396622393E-2</v>
      </c>
      <c r="F262" s="80">
        <f>(Indeks!F262/Indeks!$F$40*Indeks!$F$2)/Indeks!H262*100</f>
        <v>8.6209389320628438E-2</v>
      </c>
      <c r="G262" s="80">
        <f>(Indeks!G262/Indeks!$G$40*Indeks!$G$2)/Indeks!H262*100</f>
        <v>2.7266159522886212E-2</v>
      </c>
      <c r="H262" s="80">
        <f t="shared" si="37"/>
        <v>1.0000000000000002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0.72647969562338377</v>
      </c>
      <c r="D263" s="78">
        <f>(Indeks!D263/Indeks!$D$40*Indeks!$D$2)/Indeks!H263*100</f>
        <v>7.5586391406583658E-2</v>
      </c>
      <c r="E263" s="78">
        <f>(Indeks!E263/Indeks!$E$40*Indeks!$E$2)/Indeks!H263*100</f>
        <v>8.4491975748627143E-2</v>
      </c>
      <c r="F263" s="78">
        <f>(Indeks!F263/Indeks!$F$40*Indeks!$F$2)/Indeks!H263*100</f>
        <v>8.6178051214900422E-2</v>
      </c>
      <c r="G263" s="78">
        <f>(Indeks!G263/Indeks!$G$40*Indeks!$G$2)/Indeks!H263*100</f>
        <v>2.7263886006505138E-2</v>
      </c>
      <c r="H263" s="78">
        <f t="shared" si="37"/>
        <v>1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0.72641902064488484</v>
      </c>
      <c r="D264" s="81">
        <f>(Indeks!D264/Indeks!$D$40*Indeks!$D$2)/Indeks!H264*100</f>
        <v>7.5580078494191169E-2</v>
      </c>
      <c r="E264" s="81">
        <f>(Indeks!E264/Indeks!$E$40*Indeks!$E$2)/Indeks!H264*100</f>
        <v>8.459257919800868E-2</v>
      </c>
      <c r="F264" s="81">
        <f>(Indeks!F264/Indeks!$F$40*Indeks!$F$2)/Indeks!H264*100</f>
        <v>8.6146712713439058E-2</v>
      </c>
      <c r="G264" s="81">
        <f>(Indeks!G264/Indeks!$G$40*Indeks!$G$2)/Indeks!H264*100</f>
        <v>2.7261608949476282E-2</v>
      </c>
      <c r="H264" s="81">
        <f t="shared" si="37"/>
        <v>1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0.72830167164205473</v>
      </c>
      <c r="D265" s="78">
        <f>(Indeks!D265/Indeks!$D$40*Indeks!$D$2)/Indeks!H265*100</f>
        <v>7.5037026333230616E-2</v>
      </c>
      <c r="E265" s="78">
        <f>(Indeks!E265/Indeks!$E$40*Indeks!$E$2)/Indeks!H265*100</f>
        <v>8.4091793915097052E-2</v>
      </c>
      <c r="F265" s="78">
        <f>(Indeks!F265/Indeks!$F$40*Indeks!$F$2)/Indeks!H265*100</f>
        <v>8.5503777173848716E-2</v>
      </c>
      <c r="G265" s="78">
        <f>(Indeks!G265/Indeks!$G$40*Indeks!$G$2)/Indeks!H265*100</f>
        <v>2.7065730935769104E-2</v>
      </c>
      <c r="H265" s="78">
        <f t="shared" si="37"/>
        <v>1.0000000000000002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0.72824107828096851</v>
      </c>
      <c r="D266" s="78">
        <f>(Indeks!D266/Indeks!$D$40*Indeks!$D$2)/Indeks!H266*100</f>
        <v>7.5030783390493447E-2</v>
      </c>
      <c r="E266" s="78">
        <f>(Indeks!E266/Indeks!$E$40*Indeks!$E$2)/Indeks!H266*100</f>
        <v>8.4191947901550185E-2</v>
      </c>
      <c r="F266" s="78">
        <f>(Indeks!F266/Indeks!$F$40*Indeks!$F$2)/Indeks!H266*100</f>
        <v>8.5472711310309216E-2</v>
      </c>
      <c r="G266" s="78">
        <f>(Indeks!G266/Indeks!$G$40*Indeks!$G$2)/Indeks!H266*100</f>
        <v>2.7063479116678873E-2</v>
      </c>
      <c r="H266" s="78">
        <f t="shared" si="37"/>
        <v>1.0000000000000002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0.72818039069612106</v>
      </c>
      <c r="D267" s="199">
        <f>(Indeks!D267/Indeks!$D$40*Indeks!$D$2)/Indeks!H267*100</f>
        <v>7.5024530739868561E-2</v>
      </c>
      <c r="E267" s="199">
        <f>(Indeks!E267/Indeks!$E$40*Indeks!$E$2)/Indeks!H267*100</f>
        <v>8.4292209681534863E-2</v>
      </c>
      <c r="F267" s="199">
        <f>(Indeks!F267/Indeks!$F$40*Indeks!$F$2)/Indeks!H267*100</f>
        <v>8.5441645086506118E-2</v>
      </c>
      <c r="G267" s="199">
        <f>(Indeks!G267/Indeks!$G$40*Indeks!$G$2)/Indeks!H267*100</f>
        <v>2.7061223795969643E-2</v>
      </c>
      <c r="H267" s="199">
        <f t="shared" si="37"/>
        <v>1.0000000000000002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G248" sqref="G24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142.6783791550852</v>
      </c>
      <c r="D240" s="113">
        <f t="shared" si="32"/>
        <v>3.4693450617506713E-2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141.05761534119864</v>
      </c>
      <c r="D241" s="110">
        <f t="shared" si="32"/>
        <v>-1.1359561438000742E-2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143.09701364581915</v>
      </c>
      <c r="D242" s="104">
        <f t="shared" si="32"/>
        <v>1.4457909980170059E-2</v>
      </c>
      <c r="E242" s="104">
        <f>(SUM(C240:C242)-SUM(C237:C239))/SUM(C237:C239)</f>
        <v>3.0773282920496026E-2</v>
      </c>
      <c r="F242" s="104">
        <f>(SUM(C237:C242)-SUM(C231:C236))/SUM(C231:C236)</f>
        <v>1.3098872184765889E-2</v>
      </c>
      <c r="G242" s="104">
        <f>(SUM(C231:C242)-SUM(C219:C230))/SUM(C219:C230)</f>
        <v>-1.1592480046892256E-2</v>
      </c>
      <c r="H242" s="101">
        <f>(C231+C232+C233+C234+C235+C236+C237+C238+C239+C240+C241+C242)/12</f>
        <v>139.24779044490467</v>
      </c>
    </row>
    <row r="243" spans="1:8" x14ac:dyDescent="0.2">
      <c r="A243" s="49">
        <v>2025</v>
      </c>
      <c r="B243" s="50" t="s">
        <v>7</v>
      </c>
      <c r="C243" s="106">
        <f>Indeks!H244</f>
        <v>142.78098561302772</v>
      </c>
      <c r="D243" s="115">
        <f t="shared" ref="D243:D254" si="34">(C243-C242)/C242</f>
        <v>-2.2084879672864899E-3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142.38580629102213</v>
      </c>
      <c r="D244" s="110">
        <f t="shared" si="34"/>
        <v>-2.7677307332548053E-3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05">
        <f>Indeks!H246</f>
        <v>142.49963838878713</v>
      </c>
      <c r="D245" s="67">
        <f t="shared" si="34"/>
        <v>7.9946239537624273E-4</v>
      </c>
      <c r="E245" s="67">
        <f>(SUM(C243:C245)-SUM(C240:C242))/SUM(C240:C242)</f>
        <v>1.9525719305582443E-3</v>
      </c>
      <c r="F245" s="67"/>
      <c r="G245" s="67"/>
      <c r="H245" s="105"/>
    </row>
    <row r="246" spans="1:8" x14ac:dyDescent="0.2">
      <c r="A246" s="18">
        <f t="shared" si="35"/>
        <v>2025</v>
      </c>
      <c r="B246" s="19" t="s">
        <v>10</v>
      </c>
      <c r="C246" s="25">
        <f>Indeks!H247</f>
        <v>144.55080437227085</v>
      </c>
      <c r="D246" s="113">
        <f t="shared" si="34"/>
        <v>1.4394183779522583E-2</v>
      </c>
      <c r="E246" s="113"/>
      <c r="F246" s="113"/>
      <c r="G246" s="113"/>
      <c r="H246" s="25"/>
    </row>
    <row r="247" spans="1:8" x14ac:dyDescent="0.2">
      <c r="A247" s="187">
        <f t="shared" si="35"/>
        <v>2025</v>
      </c>
      <c r="B247" s="188" t="s">
        <v>11</v>
      </c>
      <c r="C247" s="58">
        <f>Indeks!H248</f>
        <v>142.52267645365276</v>
      </c>
      <c r="D247" s="110">
        <f t="shared" si="34"/>
        <v>-1.4030554360630994E-2</v>
      </c>
      <c r="E247" s="110"/>
      <c r="F247" s="110"/>
      <c r="G247" s="110"/>
      <c r="H247" s="58"/>
    </row>
    <row r="248" spans="1:8" x14ac:dyDescent="0.2">
      <c r="A248" s="13">
        <f t="shared" si="35"/>
        <v>2025</v>
      </c>
      <c r="B248" s="14" t="s">
        <v>12</v>
      </c>
      <c r="C248" s="158">
        <f>Indeks!H249</f>
        <v>142.53543156374019</v>
      </c>
      <c r="D248" s="160">
        <f t="shared" si="34"/>
        <v>8.9495302816415683E-5</v>
      </c>
      <c r="E248" s="160">
        <f>(SUM(C246:C248)-SUM(C243:C245))/SUM(C243:C245)</f>
        <v>4.5420495022176497E-3</v>
      </c>
      <c r="F248" s="160">
        <f>(SUM(C243:C248)-SUM(C237:C242))/SUM(C237:C242)</f>
        <v>1.9445580697716784E-2</v>
      </c>
      <c r="G248" s="160"/>
      <c r="H248" s="160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143.6402478706525</v>
      </c>
      <c r="D249" s="161">
        <f t="shared" si="34"/>
        <v>7.7511696200130492E-3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143.65302716909906</v>
      </c>
      <c r="D250" s="192">
        <f t="shared" si="34"/>
        <v>8.8967393443011288E-5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143.66581857966023</v>
      </c>
      <c r="D251" s="160">
        <f t="shared" si="34"/>
        <v>8.9043794016999782E-5</v>
      </c>
      <c r="E251" s="160">
        <f>(SUM(C249:C251)-SUM(C246:C248))/SUM(C246:C248)</f>
        <v>3.1428147573514271E-3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144.78233753561938</v>
      </c>
      <c r="D252" s="192">
        <f t="shared" si="34"/>
        <v>7.771639538183263E-3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144.79515320633922</v>
      </c>
      <c r="D253" s="192">
        <f t="shared" si="34"/>
        <v>8.8516810392654218E-5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144.80798102512679</v>
      </c>
      <c r="D254" s="190">
        <f t="shared" si="34"/>
        <v>8.8592874164030843E-5</v>
      </c>
      <c r="E254" s="190">
        <f>(SUM(C252:C254)-SUM(C249:C251))/SUM(C249:C251)</f>
        <v>7.9505878827087276E-3</v>
      </c>
      <c r="F254" s="190">
        <f>(SUM(C249:C254)-SUM(C243:C248))/SUM(C243:C248)</f>
        <v>9.4126382764573389E-3</v>
      </c>
      <c r="G254" s="190">
        <f>(SUM(C243:C254)-SUM(C231:C242))/SUM(C231:C242)</f>
        <v>3.0907984587001728E-2</v>
      </c>
      <c r="H254" s="181">
        <f>(C243+C244+C245+C246+C247+C248+C249+C250+C251+C252+C253+C254)/12</f>
        <v>143.55165900574983</v>
      </c>
    </row>
    <row r="255" spans="1:8" x14ac:dyDescent="0.2">
      <c r="A255" s="49">
        <v>2026</v>
      </c>
      <c r="B255" s="203" t="s">
        <v>7</v>
      </c>
      <c r="C255" s="208">
        <f>Indeks!H256</f>
        <v>145.84845070437319</v>
      </c>
      <c r="D255" s="212">
        <f t="shared" ref="D255:D266" si="36">(C255-C254)/C254</f>
        <v>7.1851680541410159E-3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145.86066590524047</v>
      </c>
      <c r="D256" s="213">
        <f t="shared" si="36"/>
        <v>8.3752695405957896E-5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145.87290223815222</v>
      </c>
      <c r="D257" s="214">
        <f t="shared" si="36"/>
        <v>8.3890559773696456E-5</v>
      </c>
      <c r="E257" s="214">
        <f>(SUM(C255:C257)-SUM(C252:C254))/SUM(C252:C254)</f>
        <v>7.3587799050389424E-3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146.92356132561352</v>
      </c>
      <c r="D258" s="215">
        <f t="shared" si="36"/>
        <v>7.2025651875081724E-3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146.93583999875545</v>
      </c>
      <c r="D259" s="213">
        <f t="shared" si="36"/>
        <v>8.3571845326585792E-5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146.94813988014869</v>
      </c>
      <c r="D260" s="214">
        <f t="shared" si="36"/>
        <v>8.3709198472863125E-5</v>
      </c>
      <c r="E260" s="214">
        <f>(SUM(C258:C260)-SUM(C255:C257))/SUM(C255:C257)</f>
        <v>7.371240631059631E-3</v>
      </c>
      <c r="F260" s="214">
        <f>(SUM(C255:C260)-SUM(C249:C254))/SUM(C249:C254)</f>
        <v>1.5074913725216441E-2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148.00908832102067</v>
      </c>
      <c r="D261" s="215">
        <f t="shared" si="36"/>
        <v>7.2198834346409203E-3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148.02143069535299</v>
      </c>
      <c r="D262" s="213">
        <f t="shared" si="36"/>
        <v>8.3389300429649403E-5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148.03379435443895</v>
      </c>
      <c r="D263" s="214">
        <f t="shared" si="36"/>
        <v>8.3526142315224966E-5</v>
      </c>
      <c r="E263" s="214">
        <f>(SUM(C261:C263)-SUM(C258:C260))/SUM(C258:C260)</f>
        <v>7.3881952141648215E-3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149.10513307677004</v>
      </c>
      <c r="D264" s="213">
        <f t="shared" si="36"/>
        <v>7.2371226246216022E-3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149.11753938209637</v>
      </c>
      <c r="D265" s="213">
        <f t="shared" si="36"/>
        <v>8.3205085367082232E-5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149.12996704897552</v>
      </c>
      <c r="D266" s="213">
        <f t="shared" si="36"/>
        <v>8.3341415977255626E-5</v>
      </c>
      <c r="E266" s="213">
        <f>(SUM(C264:C266)-SUM(C261:C263))/SUM(C261:C263)</f>
        <v>7.4050673247490874E-3</v>
      </c>
      <c r="F266" s="213">
        <f>(SUM(C261:C266)-SUM(C255:C260))/SUM(C255:C260)</f>
        <v>1.4830996882061675E-2</v>
      </c>
      <c r="G266" s="213">
        <f>(SUM(C255:C266)-SUM(C243:C254))/SUM(C243:C254)</f>
        <v>2.7392348504107687E-2</v>
      </c>
      <c r="H266" s="181">
        <f>(C255+C256+C257+C258+C259+C260+C261+C262+C263+C264+C265+C266)/12</f>
        <v>147.48387607757817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G248" sqref="G248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101.25" x14ac:dyDescent="0.2">
      <c r="A5" s="114" t="s">
        <v>3</v>
      </c>
      <c r="B5" s="143" t="s">
        <v>87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73</v>
      </c>
      <c r="B6" s="143" t="s">
        <v>74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75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71</v>
      </c>
      <c r="D9" s="7"/>
      <c r="E9" s="5"/>
    </row>
    <row r="10" spans="1:5" ht="114.75" x14ac:dyDescent="0.2">
      <c r="A10" s="114" t="s">
        <v>5</v>
      </c>
      <c r="B10" s="143" t="s">
        <v>88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79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76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2025-04-15T08:34:04Z</cp:lastPrinted>
  <dcterms:created xsi:type="dcterms:W3CDTF">2009-05-19T06:17:18Z</dcterms:created>
  <dcterms:modified xsi:type="dcterms:W3CDTF">2025-04-15T08:34:13Z</dcterms:modified>
</cp:coreProperties>
</file>