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"/>
    </mc:Choice>
  </mc:AlternateContent>
  <xr:revisionPtr revIDLastSave="0" documentId="13_ncr:1_{671AE910-BDAA-4EAF-BE23-07B7ABBD14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Indeks!$A$1:$J$249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9" i="1" l="1"/>
  <c r="E229" i="1"/>
  <c r="C231" i="1"/>
  <c r="C230" i="1"/>
  <c r="C229" i="1"/>
  <c r="F228" i="1"/>
  <c r="E228" i="1"/>
  <c r="C228" i="1"/>
  <c r="F227" i="1"/>
  <c r="H227" i="1" s="1"/>
  <c r="E227" i="1"/>
  <c r="F226" i="1"/>
  <c r="E226" i="1"/>
  <c r="C227" i="1"/>
  <c r="C226" i="1"/>
  <c r="H226" i="1"/>
  <c r="E225" i="1"/>
  <c r="F225" i="1"/>
  <c r="H225" i="1"/>
  <c r="C225" i="1"/>
  <c r="H229" i="1" l="1"/>
  <c r="H228" i="1"/>
  <c r="E224" i="1"/>
  <c r="H224" i="1" s="1"/>
  <c r="F224" i="1"/>
  <c r="F223" i="1"/>
  <c r="E223" i="1"/>
  <c r="C224" i="1"/>
  <c r="C223" i="1"/>
  <c r="F222" i="1"/>
  <c r="E222" i="1"/>
  <c r="F221" i="1"/>
  <c r="E221" i="1"/>
  <c r="H221" i="1"/>
  <c r="F220" i="1"/>
  <c r="E220" i="1"/>
  <c r="C222" i="1"/>
  <c r="C221" i="1"/>
  <c r="C220" i="1"/>
  <c r="H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4" i="1"/>
  <c r="A235" i="1" s="1"/>
  <c r="A236" i="1" s="1"/>
  <c r="A237" i="1" s="1"/>
  <c r="A238" i="1" s="1"/>
  <c r="A239" i="1" s="1"/>
  <c r="A240" i="1" s="1"/>
  <c r="A241" i="1" s="1"/>
  <c r="A242" i="1" s="1"/>
  <c r="A243" i="1" s="1"/>
  <c r="A233" i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H223" i="1" l="1"/>
  <c r="H222" i="1"/>
  <c r="E203" i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219" i="1" l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H175" i="1" s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71" i="2"/>
  <c r="D71" i="2"/>
  <c r="E71" i="2"/>
  <c r="F71" i="2"/>
  <c r="G71" i="2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H142" i="1" s="1"/>
  <c r="G142" i="2" s="1"/>
  <c r="F143" i="1"/>
  <c r="F144" i="1"/>
  <c r="F145" i="1"/>
  <c r="H145" i="1" s="1"/>
  <c r="C144" i="5" s="1"/>
  <c r="F146" i="1"/>
  <c r="F147" i="1"/>
  <c r="G173" i="1"/>
  <c r="G176" i="1" s="1"/>
  <c r="H160" i="1"/>
  <c r="C160" i="2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H58" i="1"/>
  <c r="H59" i="1"/>
  <c r="D59" i="2" s="1"/>
  <c r="H60" i="1"/>
  <c r="D60" i="2" s="1"/>
  <c r="H61" i="1"/>
  <c r="C61" i="2" s="1"/>
  <c r="H62" i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3" i="1"/>
  <c r="H113" i="1" s="1"/>
  <c r="C112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H127" i="1"/>
  <c r="C126" i="5" s="1"/>
  <c r="H133" i="1"/>
  <c r="C132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C10" i="2"/>
  <c r="D10" i="2"/>
  <c r="E10" i="2"/>
  <c r="G10" i="2"/>
  <c r="D13" i="2"/>
  <c r="D14" i="2"/>
  <c r="D16" i="2"/>
  <c r="C17" i="2"/>
  <c r="C18" i="2"/>
  <c r="E18" i="2"/>
  <c r="F18" i="2"/>
  <c r="C22" i="2"/>
  <c r="F22" i="2"/>
  <c r="E23" i="2"/>
  <c r="F23" i="2"/>
  <c r="D25" i="2"/>
  <c r="G25" i="2"/>
  <c r="F26" i="2"/>
  <c r="F28" i="2"/>
  <c r="C29" i="2"/>
  <c r="G29" i="2"/>
  <c r="C30" i="2"/>
  <c r="F31" i="2"/>
  <c r="D32" i="2"/>
  <c r="E35" i="2"/>
  <c r="C37" i="2"/>
  <c r="D37" i="2"/>
  <c r="F37" i="2"/>
  <c r="D39" i="2"/>
  <c r="F39" i="2"/>
  <c r="E40" i="2"/>
  <c r="G4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F44" i="2"/>
  <c r="D50" i="2"/>
  <c r="C51" i="2"/>
  <c r="D51" i="2"/>
  <c r="E51" i="2"/>
  <c r="F51" i="2"/>
  <c r="G51" i="2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D53" i="2"/>
  <c r="E53" i="2"/>
  <c r="D54" i="2"/>
  <c r="E54" i="2"/>
  <c r="G54" i="2"/>
  <c r="E57" i="2"/>
  <c r="F57" i="2"/>
  <c r="G57" i="2"/>
  <c r="F59" i="2"/>
  <c r="D61" i="2"/>
  <c r="E61" i="2"/>
  <c r="F61" i="2"/>
  <c r="G61" i="2"/>
  <c r="C62" i="2"/>
  <c r="D62" i="2"/>
  <c r="F62" i="2"/>
  <c r="G62" i="2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D79" i="2"/>
  <c r="E79" i="2"/>
  <c r="F79" i="2"/>
  <c r="C82" i="2"/>
  <c r="D82" i="2"/>
  <c r="E82" i="2"/>
  <c r="F82" i="2"/>
  <c r="G82" i="2"/>
  <c r="F84" i="2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C90" i="2"/>
  <c r="D94" i="2"/>
  <c r="E95" i="2"/>
  <c r="F96" i="2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C102" i="2"/>
  <c r="G102" i="2"/>
  <c r="C108" i="2"/>
  <c r="E108" i="2"/>
  <c r="G108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C116" i="2"/>
  <c r="D116" i="2"/>
  <c r="E116" i="2"/>
  <c r="G116" i="2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I10" i="1"/>
  <c r="I11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I18" i="1"/>
  <c r="I23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I31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I62" i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H139" i="1"/>
  <c r="C138" i="5" s="1"/>
  <c r="H158" i="1"/>
  <c r="E158" i="2" s="1"/>
  <c r="D160" i="2"/>
  <c r="D84" i="2" l="1"/>
  <c r="D48" i="2"/>
  <c r="D28" i="2"/>
  <c r="D35" i="2"/>
  <c r="G56" i="2"/>
  <c r="C28" i="2"/>
  <c r="H28" i="2" s="1"/>
  <c r="H122" i="1"/>
  <c r="I63" i="1"/>
  <c r="I57" i="1"/>
  <c r="F56" i="2"/>
  <c r="F42" i="2"/>
  <c r="C65" i="2"/>
  <c r="E28" i="2"/>
  <c r="C84" i="2"/>
  <c r="I55" i="1"/>
  <c r="C56" i="2"/>
  <c r="H56" i="2" s="1"/>
  <c r="E42" i="2"/>
  <c r="F63" i="2"/>
  <c r="C42" i="2"/>
  <c r="E133" i="2"/>
  <c r="F41" i="2"/>
  <c r="G28" i="2"/>
  <c r="C100" i="5"/>
  <c r="E101" i="2"/>
  <c r="I52" i="1"/>
  <c r="E56" i="2"/>
  <c r="G52" i="2"/>
  <c r="G100" i="2"/>
  <c r="D127" i="2"/>
  <c r="C100" i="2"/>
  <c r="E44" i="2"/>
  <c r="H109" i="1"/>
  <c r="C108" i="5" s="1"/>
  <c r="C123" i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65" i="2" s="1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I61" i="1"/>
  <c r="G97" i="2"/>
  <c r="E89" i="2"/>
  <c r="I19" i="1"/>
  <c r="E97" i="2"/>
  <c r="C89" i="2"/>
  <c r="C111" i="1"/>
  <c r="H111" i="1" s="1"/>
  <c r="D111" i="2" s="1"/>
  <c r="H115" i="1"/>
  <c r="C97" i="2"/>
  <c r="G14" i="2"/>
  <c r="H135" i="1"/>
  <c r="I34" i="1"/>
  <c r="G68" i="2"/>
  <c r="E160" i="2"/>
  <c r="H160" i="2" s="1"/>
  <c r="G160" i="2"/>
  <c r="F94" i="2"/>
  <c r="D87" i="2"/>
  <c r="G60" i="2"/>
  <c r="F53" i="2"/>
  <c r="D33" i="2"/>
  <c r="C80" i="5"/>
  <c r="H123" i="1"/>
  <c r="C122" i="5" s="1"/>
  <c r="C33" i="5"/>
  <c r="C159" i="5"/>
  <c r="H155" i="1"/>
  <c r="G155" i="2" s="1"/>
  <c r="D74" i="2"/>
  <c r="C67" i="5"/>
  <c r="C73" i="5"/>
  <c r="C74" i="2"/>
  <c r="F160" i="2"/>
  <c r="C94" i="2"/>
  <c r="D113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F113" i="2"/>
  <c r="I94" i="1"/>
  <c r="I54" i="1"/>
  <c r="I53" i="1"/>
  <c r="I15" i="1"/>
  <c r="G94" i="2"/>
  <c r="G53" i="2"/>
  <c r="H53" i="2" s="1"/>
  <c r="D46" i="2"/>
  <c r="C34" i="2"/>
  <c r="H34" i="2" s="1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I86" i="1" s="1"/>
  <c r="C117" i="1"/>
  <c r="H117" i="1" s="1"/>
  <c r="E117" i="2" s="1"/>
  <c r="C41" i="5"/>
  <c r="C39" i="5"/>
  <c r="C29" i="5"/>
  <c r="C134" i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E113" i="2"/>
  <c r="F108" i="2"/>
  <c r="H108" i="2" s="1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H128" i="1"/>
  <c r="G128" i="2" s="1"/>
  <c r="I96" i="1"/>
  <c r="I51" i="1"/>
  <c r="I40" i="1"/>
  <c r="I21" i="1"/>
  <c r="I16" i="1"/>
  <c r="E114" i="2"/>
  <c r="F101" i="2"/>
  <c r="F99" i="2"/>
  <c r="F97" i="2"/>
  <c r="C95" i="2"/>
  <c r="D89" i="2"/>
  <c r="F88" i="2"/>
  <c r="E85" i="2"/>
  <c r="C52" i="2"/>
  <c r="H52" i="2" s="1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D158" i="2"/>
  <c r="F158" i="2"/>
  <c r="I79" i="1"/>
  <c r="I45" i="1"/>
  <c r="I36" i="1"/>
  <c r="I27" i="1"/>
  <c r="I20" i="1"/>
  <c r="F127" i="2"/>
  <c r="G119" i="2"/>
  <c r="C119" i="2"/>
  <c r="G114" i="2"/>
  <c r="F112" i="2"/>
  <c r="F109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E111" i="2"/>
  <c r="C110" i="5"/>
  <c r="D111" i="5" s="1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G158" i="2"/>
  <c r="D145" i="2"/>
  <c r="I99" i="1"/>
  <c r="I95" i="1"/>
  <c r="I89" i="1"/>
  <c r="I78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C133" i="2"/>
  <c r="E127" i="2"/>
  <c r="F119" i="2"/>
  <c r="F114" i="2"/>
  <c r="G113" i="2"/>
  <c r="C113" i="2"/>
  <c r="E112" i="2"/>
  <c r="C111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H54" i="2" s="1"/>
  <c r="E50" i="2"/>
  <c r="C45" i="2"/>
  <c r="G42" i="2"/>
  <c r="H42" i="2" s="1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C113" i="5"/>
  <c r="D113" i="5" s="1"/>
  <c r="H103" i="1"/>
  <c r="G103" i="2" s="1"/>
  <c r="C84" i="5"/>
  <c r="C78" i="5"/>
  <c r="C79" i="2"/>
  <c r="G79" i="2"/>
  <c r="C61" i="5"/>
  <c r="D61" i="5" s="1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H22" i="2" s="1"/>
  <c r="C9" i="5"/>
  <c r="F10" i="2"/>
  <c r="H10" i="2" s="1"/>
  <c r="F66" i="2"/>
  <c r="G69" i="2"/>
  <c r="G75" i="2"/>
  <c r="C158" i="2"/>
  <c r="C47" i="5"/>
  <c r="C48" i="2"/>
  <c r="G48" i="2"/>
  <c r="C27" i="2"/>
  <c r="G27" i="2"/>
  <c r="C19" i="2"/>
  <c r="G19" i="2"/>
  <c r="H157" i="1"/>
  <c r="F157" i="2" s="1"/>
  <c r="E72" i="2"/>
  <c r="C72" i="2"/>
  <c r="C157" i="5"/>
  <c r="I97" i="1"/>
  <c r="I77" i="1"/>
  <c r="I58" i="1"/>
  <c r="I46" i="1"/>
  <c r="I37" i="1"/>
  <c r="I33" i="1"/>
  <c r="I28" i="1"/>
  <c r="I24" i="1"/>
  <c r="G127" i="2"/>
  <c r="C127" i="2"/>
  <c r="D119" i="2"/>
  <c r="F117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8" i="2" s="1"/>
  <c r="H134" i="1"/>
  <c r="H146" i="1"/>
  <c r="E146" i="2" s="1"/>
  <c r="C66" i="2"/>
  <c r="C69" i="2"/>
  <c r="F70" i="2"/>
  <c r="E70" i="2"/>
  <c r="H104" i="1"/>
  <c r="C104" i="2" s="1"/>
  <c r="H159" i="1"/>
  <c r="A182" i="5"/>
  <c r="A181" i="5"/>
  <c r="F159" i="2"/>
  <c r="D100" i="5"/>
  <c r="D95" i="5"/>
  <c r="H98" i="1"/>
  <c r="C98" i="2" s="1"/>
  <c r="C121" i="5"/>
  <c r="D122" i="5" s="1"/>
  <c r="E122" i="2"/>
  <c r="F122" i="2"/>
  <c r="G122" i="2"/>
  <c r="C48" i="5"/>
  <c r="C49" i="2"/>
  <c r="I49" i="1"/>
  <c r="D49" i="2"/>
  <c r="E49" i="2"/>
  <c r="I50" i="1"/>
  <c r="F49" i="2"/>
  <c r="D122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34" i="5"/>
  <c r="F135" i="2"/>
  <c r="G135" i="2"/>
  <c r="C135" i="2"/>
  <c r="C122" i="2"/>
  <c r="C123" i="5"/>
  <c r="F124" i="2"/>
  <c r="G124" i="2"/>
  <c r="C124" i="2"/>
  <c r="C109" i="5"/>
  <c r="D110" i="2"/>
  <c r="E110" i="2"/>
  <c r="F110" i="2"/>
  <c r="G110" i="2"/>
  <c r="C42" i="5"/>
  <c r="D43" i="2"/>
  <c r="E43" i="2"/>
  <c r="C43" i="2"/>
  <c r="I43" i="1"/>
  <c r="F43" i="2"/>
  <c r="G43" i="2"/>
  <c r="I44" i="1"/>
  <c r="G49" i="2"/>
  <c r="E115" i="2"/>
  <c r="F115" i="2"/>
  <c r="I80" i="1"/>
  <c r="G115" i="2"/>
  <c r="C115" i="2"/>
  <c r="H126" i="1"/>
  <c r="H129" i="1"/>
  <c r="C129" i="2" s="1"/>
  <c r="G140" i="2"/>
  <c r="C139" i="5"/>
  <c r="D139" i="5" s="1"/>
  <c r="C75" i="5"/>
  <c r="E76" i="2"/>
  <c r="D7" i="6"/>
  <c r="J7" i="6"/>
  <c r="E7" i="6"/>
  <c r="K7" i="6"/>
  <c r="F7" i="6"/>
  <c r="G7" i="6"/>
  <c r="C132" i="1"/>
  <c r="C131" i="1"/>
  <c r="C66" i="5"/>
  <c r="D67" i="5" s="1"/>
  <c r="D67" i="2"/>
  <c r="E67" i="2"/>
  <c r="F67" i="2"/>
  <c r="G67" i="2"/>
  <c r="G111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F111" i="2"/>
  <c r="F103" i="2"/>
  <c r="C76" i="2"/>
  <c r="D101" i="5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H116" i="2" s="1"/>
  <c r="E103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56" i="5"/>
  <c r="D96" i="5"/>
  <c r="H71" i="2"/>
  <c r="D112" i="5"/>
  <c r="H82" i="2"/>
  <c r="H62" i="2"/>
  <c r="H51" i="2"/>
  <c r="D27" i="5"/>
  <c r="D68" i="5"/>
  <c r="D99" i="5"/>
  <c r="D87" i="5"/>
  <c r="H61" i="2"/>
  <c r="D81" i="5"/>
  <c r="F139" i="2"/>
  <c r="G145" i="2"/>
  <c r="E142" i="2"/>
  <c r="C141" i="5"/>
  <c r="G139" i="2"/>
  <c r="D142" i="2"/>
  <c r="E145" i="2"/>
  <c r="C142" i="2"/>
  <c r="C139" i="2"/>
  <c r="F145" i="2"/>
  <c r="E139" i="2"/>
  <c r="C145" i="2"/>
  <c r="F142" i="2"/>
  <c r="D139" i="2"/>
  <c r="H162" i="1"/>
  <c r="E161" i="2"/>
  <c r="F161" i="2"/>
  <c r="C160" i="5"/>
  <c r="D161" i="2"/>
  <c r="G161" i="2"/>
  <c r="D109" i="5" l="1"/>
  <c r="H81" i="2"/>
  <c r="E123" i="2"/>
  <c r="H84" i="2"/>
  <c r="C118" i="2"/>
  <c r="E118" i="2"/>
  <c r="D109" i="2"/>
  <c r="H109" i="2" s="1"/>
  <c r="I87" i="1"/>
  <c r="H77" i="2"/>
  <c r="C123" i="2"/>
  <c r="G118" i="2"/>
  <c r="D123" i="5"/>
  <c r="C109" i="2"/>
  <c r="I88" i="1"/>
  <c r="E109" i="2"/>
  <c r="G123" i="2"/>
  <c r="H123" i="2" s="1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H115" i="2" s="1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58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H113" i="2"/>
  <c r="G144" i="2"/>
  <c r="C116" i="5"/>
  <c r="G117" i="2"/>
  <c r="H75" i="2"/>
  <c r="C141" i="2"/>
  <c r="G38" i="5"/>
  <c r="D84" i="5"/>
  <c r="D43" i="5"/>
  <c r="D149" i="2"/>
  <c r="G149" i="2"/>
  <c r="H127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2"/>
  <c r="E138" i="2"/>
  <c r="D107" i="5"/>
  <c r="D108" i="5"/>
  <c r="F141" i="2"/>
  <c r="D32" i="5"/>
  <c r="E159" i="2"/>
  <c r="C159" i="2"/>
  <c r="G159" i="2"/>
  <c r="C158" i="5"/>
  <c r="D159" i="5" s="1"/>
  <c r="D159" i="2"/>
  <c r="F26" i="5"/>
  <c r="D19" i="5"/>
  <c r="D29" i="5"/>
  <c r="F32" i="5"/>
  <c r="D28" i="5"/>
  <c r="E20" i="5"/>
  <c r="H87" i="2"/>
  <c r="H29" i="2"/>
  <c r="H36" i="2"/>
  <c r="H112" i="2"/>
  <c r="H114" i="2"/>
  <c r="E32" i="5"/>
  <c r="D17" i="5"/>
  <c r="D10" i="5"/>
  <c r="D15" i="5"/>
  <c r="D78" i="5"/>
  <c r="D128" i="2"/>
  <c r="H128" i="2" s="1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133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D157" i="5" s="1"/>
  <c r="G157" i="2"/>
  <c r="C157" i="2"/>
  <c r="E157" i="2"/>
  <c r="F134" i="2"/>
  <c r="H111" i="2"/>
  <c r="D93" i="5"/>
  <c r="D41" i="5"/>
  <c r="E65" i="5"/>
  <c r="E41" i="5"/>
  <c r="E92" i="5"/>
  <c r="D54" i="5"/>
  <c r="E95" i="5"/>
  <c r="E62" i="5"/>
  <c r="D75" i="5"/>
  <c r="D42" i="5"/>
  <c r="F44" i="5"/>
  <c r="H64" i="2"/>
  <c r="H110" i="2"/>
  <c r="H124" i="2"/>
  <c r="F56" i="5"/>
  <c r="E17" i="5"/>
  <c r="H67" i="2"/>
  <c r="E59" i="5"/>
  <c r="E14" i="5"/>
  <c r="E44" i="5"/>
  <c r="E71" i="5"/>
  <c r="D14" i="5"/>
  <c r="F50" i="5"/>
  <c r="D83" i="5"/>
  <c r="F74" i="5"/>
  <c r="H122" i="2"/>
  <c r="F20" i="5"/>
  <c r="H11" i="2"/>
  <c r="H43" i="2"/>
  <c r="H83" i="2"/>
  <c r="D140" i="5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D135" i="5" s="1"/>
  <c r="G136" i="2"/>
  <c r="C136" i="2"/>
  <c r="D136" i="2"/>
  <c r="E136" i="2"/>
  <c r="F136" i="2"/>
  <c r="D86" i="5"/>
  <c r="H132" i="1"/>
  <c r="C132" i="2" s="1"/>
  <c r="E113" i="5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E110" i="5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D110" i="5"/>
  <c r="C97" i="5"/>
  <c r="D98" i="2"/>
  <c r="E98" i="2"/>
  <c r="F98" i="2"/>
  <c r="G98" i="2"/>
  <c r="C154" i="2"/>
  <c r="E154" i="2"/>
  <c r="C153" i="5"/>
  <c r="F154" i="2"/>
  <c r="D154" i="2"/>
  <c r="H142" i="2"/>
  <c r="D141" i="5"/>
  <c r="D138" i="5"/>
  <c r="H145" i="2"/>
  <c r="H139" i="2"/>
  <c r="C161" i="5"/>
  <c r="D161" i="5" s="1"/>
  <c r="H161" i="2"/>
  <c r="D160" i="5"/>
  <c r="H163" i="1"/>
  <c r="D163" i="2" s="1"/>
  <c r="I85" i="1" l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22" i="5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F128" i="5" l="1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C233" i="1" l="1"/>
  <c r="C236" i="1" s="1"/>
  <c r="C234" i="1"/>
  <c r="C237" i="1" s="1"/>
  <c r="C232" i="1"/>
  <c r="C235" i="1" s="1"/>
  <c r="E176" i="2"/>
  <c r="C176" i="2"/>
  <c r="C175" i="5"/>
  <c r="F176" i="2"/>
  <c r="G176" i="2"/>
  <c r="H175" i="2"/>
  <c r="D176" i="2"/>
  <c r="H177" i="1"/>
  <c r="D174" i="5"/>
  <c r="C239" i="1" l="1"/>
  <c r="C238" i="1"/>
  <c r="C240" i="1"/>
  <c r="D175" i="5"/>
  <c r="C176" i="5"/>
  <c r="D176" i="5" s="1"/>
  <c r="C177" i="2"/>
  <c r="G177" i="2"/>
  <c r="E177" i="2"/>
  <c r="F177" i="2"/>
  <c r="H176" i="2"/>
  <c r="D177" i="2"/>
  <c r="H178" i="1"/>
  <c r="D178" i="2" s="1"/>
  <c r="C243" i="1" l="1"/>
  <c r="C242" i="1"/>
  <c r="C241" i="1"/>
  <c r="F176" i="5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H181" i="1" l="1"/>
  <c r="D178" i="5"/>
  <c r="E180" i="2"/>
  <c r="C180" i="2"/>
  <c r="C179" i="5"/>
  <c r="E179" i="5" s="1"/>
  <c r="F180" i="2"/>
  <c r="G180" i="2"/>
  <c r="H179" i="2"/>
  <c r="C180" i="5" l="1"/>
  <c r="C181" i="2"/>
  <c r="G181" i="2"/>
  <c r="E181" i="2"/>
  <c r="F181" i="2"/>
  <c r="D181" i="2"/>
  <c r="D179" i="5"/>
  <c r="H182" i="1"/>
  <c r="H180" i="2"/>
  <c r="D182" i="2" l="1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183" i="5" l="1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H186" i="1" l="1"/>
  <c r="C184" i="5"/>
  <c r="E185" i="2"/>
  <c r="G185" i="2"/>
  <c r="F185" i="2"/>
  <c r="C185" i="2"/>
  <c r="H184" i="2"/>
  <c r="D183" i="5"/>
  <c r="H183" i="2"/>
  <c r="D182" i="5"/>
  <c r="G182" i="5"/>
  <c r="E182" i="5"/>
  <c r="F182" i="5"/>
  <c r="H185" i="2" l="1"/>
  <c r="C185" i="5"/>
  <c r="G186" i="2"/>
  <c r="E186" i="2"/>
  <c r="F186" i="2"/>
  <c r="C186" i="2"/>
  <c r="D186" i="2"/>
  <c r="D184" i="5"/>
  <c r="H187" i="1"/>
  <c r="D187" i="2" s="1"/>
  <c r="H186" i="2" l="1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F230" i="1" l="1"/>
  <c r="G230" i="1"/>
  <c r="H194" i="1"/>
  <c r="H192" i="2"/>
  <c r="C192" i="5"/>
  <c r="C193" i="2"/>
  <c r="E193" i="2"/>
  <c r="F193" i="2"/>
  <c r="G193" i="2"/>
  <c r="D191" i="5"/>
  <c r="E191" i="5"/>
  <c r="G231" i="1" l="1"/>
  <c r="G232" i="1" s="1"/>
  <c r="F231" i="1"/>
  <c r="F232" i="1" s="1"/>
  <c r="H196" i="1"/>
  <c r="C196" i="2" s="1"/>
  <c r="C193" i="5"/>
  <c r="C194" i="2"/>
  <c r="E194" i="2"/>
  <c r="F194" i="2"/>
  <c r="G194" i="2"/>
  <c r="H193" i="2"/>
  <c r="D194" i="2"/>
  <c r="D192" i="5"/>
  <c r="H195" i="1"/>
  <c r="D195" i="2" s="1"/>
  <c r="F233" i="1" l="1"/>
  <c r="G233" i="1"/>
  <c r="F196" i="2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F234" i="1" l="1"/>
  <c r="G234" i="1"/>
  <c r="C196" i="5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G235" i="1" l="1"/>
  <c r="F235" i="1"/>
  <c r="H197" i="2"/>
  <c r="H199" i="1"/>
  <c r="D199" i="2" s="1"/>
  <c r="G198" i="2"/>
  <c r="C198" i="2"/>
  <c r="C197" i="5"/>
  <c r="F198" i="2"/>
  <c r="E198" i="2"/>
  <c r="D198" i="2"/>
  <c r="F236" i="1" l="1"/>
  <c r="G236" i="1"/>
  <c r="D197" i="5"/>
  <c r="E197" i="5"/>
  <c r="H198" i="2"/>
  <c r="H200" i="1"/>
  <c r="F199" i="2"/>
  <c r="E199" i="2"/>
  <c r="C198" i="5"/>
  <c r="G199" i="2"/>
  <c r="C199" i="2"/>
  <c r="G237" i="1" l="1"/>
  <c r="F237" i="1"/>
  <c r="C199" i="5"/>
  <c r="E200" i="2"/>
  <c r="G200" i="2"/>
  <c r="F200" i="2"/>
  <c r="C200" i="2"/>
  <c r="D198" i="5"/>
  <c r="D200" i="2"/>
  <c r="H201" i="1"/>
  <c r="H199" i="2"/>
  <c r="F238" i="1" l="1"/>
  <c r="G238" i="1"/>
  <c r="H202" i="1"/>
  <c r="C201" i="2"/>
  <c r="C200" i="5"/>
  <c r="F200" i="5" s="1"/>
  <c r="E201" i="2"/>
  <c r="G201" i="2"/>
  <c r="F201" i="2"/>
  <c r="H200" i="2"/>
  <c r="D199" i="5"/>
  <c r="D201" i="2"/>
  <c r="G239" i="1" l="1"/>
  <c r="F239" i="1"/>
  <c r="H201" i="2"/>
  <c r="G202" i="2"/>
  <c r="C202" i="2"/>
  <c r="F202" i="2"/>
  <c r="E202" i="2"/>
  <c r="C201" i="5"/>
  <c r="D202" i="2"/>
  <c r="D200" i="5"/>
  <c r="E200" i="5"/>
  <c r="H203" i="1"/>
  <c r="F240" i="1" l="1"/>
  <c r="G240" i="1"/>
  <c r="H204" i="1"/>
  <c r="H202" i="2"/>
  <c r="F203" i="2"/>
  <c r="C202" i="5"/>
  <c r="G203" i="2"/>
  <c r="C203" i="2"/>
  <c r="E203" i="2"/>
  <c r="D203" i="2"/>
  <c r="D201" i="5"/>
  <c r="G241" i="1" l="1"/>
  <c r="F241" i="1"/>
  <c r="H205" i="1"/>
  <c r="H203" i="2"/>
  <c r="C203" i="5"/>
  <c r="E204" i="2"/>
  <c r="C204" i="2"/>
  <c r="F204" i="2"/>
  <c r="G204" i="2"/>
  <c r="D202" i="5"/>
  <c r="D204" i="2"/>
  <c r="F242" i="1" l="1"/>
  <c r="G242" i="1"/>
  <c r="E230" i="1"/>
  <c r="H204" i="2"/>
  <c r="C205" i="2"/>
  <c r="F205" i="2"/>
  <c r="C204" i="5"/>
  <c r="E205" i="2"/>
  <c r="G205" i="2"/>
  <c r="D205" i="2"/>
  <c r="D203" i="5"/>
  <c r="E203" i="5"/>
  <c r="H206" i="1"/>
  <c r="D206" i="2" s="1"/>
  <c r="G243" i="1" l="1"/>
  <c r="F243" i="1"/>
  <c r="E231" i="1"/>
  <c r="E232" i="1" s="1"/>
  <c r="D208" i="2"/>
  <c r="H205" i="2"/>
  <c r="D204" i="5"/>
  <c r="H207" i="1"/>
  <c r="D207" i="2" s="1"/>
  <c r="G206" i="2"/>
  <c r="C206" i="2"/>
  <c r="F206" i="2"/>
  <c r="C205" i="5"/>
  <c r="D205" i="5" s="1"/>
  <c r="E206" i="2"/>
  <c r="E233" i="1" l="1"/>
  <c r="C207" i="5"/>
  <c r="C208" i="2"/>
  <c r="F208" i="2"/>
  <c r="G208" i="2"/>
  <c r="E208" i="2"/>
  <c r="H206" i="2"/>
  <c r="F207" i="2"/>
  <c r="E207" i="2"/>
  <c r="G207" i="2"/>
  <c r="C207" i="2"/>
  <c r="C206" i="5"/>
  <c r="E234" i="1" l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E235" i="1" l="1"/>
  <c r="C209" i="5"/>
  <c r="C210" i="2"/>
  <c r="G210" i="2"/>
  <c r="F210" i="2"/>
  <c r="E210" i="2"/>
  <c r="H209" i="2"/>
  <c r="D211" i="2"/>
  <c r="D208" i="5"/>
  <c r="E236" i="1" l="1"/>
  <c r="H210" i="2"/>
  <c r="C210" i="5"/>
  <c r="C211" i="2"/>
  <c r="F211" i="2"/>
  <c r="G211" i="2"/>
  <c r="E211" i="2"/>
  <c r="D209" i="5"/>
  <c r="E209" i="5"/>
  <c r="E237" i="1" l="1"/>
  <c r="H211" i="2"/>
  <c r="C211" i="5"/>
  <c r="C212" i="2"/>
  <c r="G212" i="2"/>
  <c r="F212" i="2"/>
  <c r="E212" i="2"/>
  <c r="D210" i="5"/>
  <c r="D212" i="2"/>
  <c r="H213" i="1"/>
  <c r="E238" i="1" l="1"/>
  <c r="C212" i="5"/>
  <c r="C213" i="2"/>
  <c r="F213" i="2"/>
  <c r="G213" i="2"/>
  <c r="E213" i="2"/>
  <c r="D213" i="2"/>
  <c r="H212" i="2"/>
  <c r="D211" i="5"/>
  <c r="E239" i="1" l="1"/>
  <c r="H213" i="2"/>
  <c r="C213" i="5"/>
  <c r="C214" i="2"/>
  <c r="G214" i="2"/>
  <c r="F214" i="2"/>
  <c r="E214" i="2"/>
  <c r="D214" i="2"/>
  <c r="D212" i="5"/>
  <c r="F212" i="5"/>
  <c r="E212" i="5"/>
  <c r="E240" i="1" l="1"/>
  <c r="C214" i="5"/>
  <c r="D214" i="5" s="1"/>
  <c r="C215" i="2"/>
  <c r="F215" i="2"/>
  <c r="G215" i="2"/>
  <c r="E215" i="2"/>
  <c r="H214" i="2"/>
  <c r="D215" i="2"/>
  <c r="D213" i="5"/>
  <c r="D216" i="2"/>
  <c r="E241" i="1" l="1"/>
  <c r="H215" i="2"/>
  <c r="C215" i="5"/>
  <c r="C216" i="2"/>
  <c r="G216" i="2"/>
  <c r="F216" i="2"/>
  <c r="E216" i="2"/>
  <c r="D217" i="2"/>
  <c r="E242" i="1" l="1"/>
  <c r="H216" i="2"/>
  <c r="D215" i="5"/>
  <c r="E215" i="5"/>
  <c r="C216" i="5"/>
  <c r="C217" i="2"/>
  <c r="F217" i="2"/>
  <c r="G217" i="2"/>
  <c r="E217" i="2"/>
  <c r="E243" i="1" l="1"/>
  <c r="C219" i="5"/>
  <c r="H217" i="2"/>
  <c r="C217" i="5"/>
  <c r="D217" i="5" s="1"/>
  <c r="C218" i="2"/>
  <c r="G218" i="2"/>
  <c r="F218" i="2"/>
  <c r="E218" i="2"/>
  <c r="D218" i="2"/>
  <c r="D216" i="5"/>
  <c r="C220" i="2" l="1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D220" i="5" l="1"/>
  <c r="D219" i="5"/>
  <c r="C221" i="2"/>
  <c r="G221" i="2"/>
  <c r="F221" i="2"/>
  <c r="E221" i="2"/>
  <c r="H220" i="2"/>
  <c r="D221" i="2"/>
  <c r="H218" i="5"/>
  <c r="H219" i="2"/>
  <c r="D218" i="5"/>
  <c r="G218" i="5"/>
  <c r="E218" i="5"/>
  <c r="D222" i="2" l="1"/>
  <c r="C221" i="5"/>
  <c r="C222" i="2"/>
  <c r="F222" i="2"/>
  <c r="G222" i="2"/>
  <c r="E222" i="2"/>
  <c r="H221" i="2"/>
  <c r="C222" i="5"/>
  <c r="H222" i="2" l="1"/>
  <c r="D221" i="5"/>
  <c r="E221" i="5"/>
  <c r="D222" i="5"/>
  <c r="C223" i="2"/>
  <c r="F223" i="2"/>
  <c r="G223" i="2"/>
  <c r="E223" i="2"/>
  <c r="D223" i="2"/>
  <c r="C223" i="5"/>
  <c r="D223" i="5" s="1"/>
  <c r="H223" i="2" l="1"/>
  <c r="C224" i="2"/>
  <c r="F224" i="2"/>
  <c r="G224" i="2"/>
  <c r="E224" i="2"/>
  <c r="D224" i="2"/>
  <c r="C224" i="5"/>
  <c r="D224" i="5" s="1"/>
  <c r="E224" i="5" l="1"/>
  <c r="F224" i="5"/>
  <c r="C225" i="2"/>
  <c r="G225" i="2"/>
  <c r="F225" i="2"/>
  <c r="E225" i="2"/>
  <c r="H224" i="2"/>
  <c r="D225" i="2"/>
  <c r="H225" i="2" l="1"/>
  <c r="D226" i="2"/>
  <c r="C225" i="5"/>
  <c r="C226" i="2"/>
  <c r="F226" i="2"/>
  <c r="G226" i="2"/>
  <c r="E226" i="2"/>
  <c r="C226" i="5"/>
  <c r="D226" i="5" l="1"/>
  <c r="D225" i="5"/>
  <c r="H226" i="2"/>
  <c r="C227" i="2"/>
  <c r="G227" i="2"/>
  <c r="F227" i="2"/>
  <c r="E227" i="2"/>
  <c r="D227" i="2"/>
  <c r="D228" i="2" l="1"/>
  <c r="C227" i="5"/>
  <c r="C228" i="2"/>
  <c r="G228" i="2"/>
  <c r="F228" i="2"/>
  <c r="E228" i="2"/>
  <c r="H227" i="2"/>
  <c r="D230" i="1"/>
  <c r="C228" i="5"/>
  <c r="H228" i="2" l="1"/>
  <c r="D227" i="5"/>
  <c r="E227" i="5"/>
  <c r="D228" i="5"/>
  <c r="C229" i="2"/>
  <c r="F229" i="2"/>
  <c r="G229" i="2"/>
  <c r="E229" i="2"/>
  <c r="D229" i="2"/>
  <c r="D231" i="1"/>
  <c r="D232" i="1" s="1"/>
  <c r="H230" i="1"/>
  <c r="C229" i="5" s="1"/>
  <c r="D229" i="5" s="1"/>
  <c r="D233" i="1" l="1"/>
  <c r="H232" i="1"/>
  <c r="H231" i="1"/>
  <c r="C230" i="2"/>
  <c r="G230" i="2"/>
  <c r="F230" i="2"/>
  <c r="E230" i="2"/>
  <c r="D230" i="2"/>
  <c r="H229" i="2"/>
  <c r="D234" i="1" l="1"/>
  <c r="H233" i="1"/>
  <c r="C231" i="5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D235" i="1"/>
  <c r="H234" i="1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6" i="1"/>
  <c r="H235" i="1"/>
  <c r="D235" i="2" s="1"/>
  <c r="H234" i="2" l="1"/>
  <c r="D237" i="1"/>
  <c r="H236" i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D238" i="1"/>
  <c r="H237" i="1"/>
  <c r="C236" i="5" l="1"/>
  <c r="D236" i="5" s="1"/>
  <c r="C237" i="2"/>
  <c r="G237" i="2"/>
  <c r="F237" i="2"/>
  <c r="E237" i="2"/>
  <c r="H236" i="2"/>
  <c r="D237" i="2"/>
  <c r="D235" i="5"/>
  <c r="D239" i="1"/>
  <c r="H238" i="1"/>
  <c r="D238" i="2" s="1"/>
  <c r="F236" i="5" l="1"/>
  <c r="E236" i="5"/>
  <c r="D240" i="1"/>
  <c r="H239" i="1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1" i="1"/>
  <c r="H240" i="1"/>
  <c r="D240" i="2" s="1"/>
  <c r="H239" i="2" l="1"/>
  <c r="C239" i="5"/>
  <c r="C240" i="2"/>
  <c r="G240" i="2"/>
  <c r="F240" i="2"/>
  <c r="E240" i="2"/>
  <c r="D242" i="1"/>
  <c r="H241" i="1"/>
  <c r="H240" i="2" l="1"/>
  <c r="D239" i="5"/>
  <c r="E239" i="5"/>
  <c r="D243" i="1"/>
  <c r="H242" i="1"/>
  <c r="C240" i="5"/>
  <c r="C241" i="2"/>
  <c r="G241" i="2"/>
  <c r="F241" i="2"/>
  <c r="E241" i="2"/>
  <c r="D241" i="2"/>
  <c r="H241" i="2" l="1"/>
  <c r="C241" i="5"/>
  <c r="C242" i="2"/>
  <c r="G242" i="2"/>
  <c r="F242" i="2"/>
  <c r="E242" i="2"/>
  <c r="H243" i="1"/>
  <c r="D243" i="2" s="1"/>
  <c r="D242" i="2"/>
  <c r="D240" i="5"/>
  <c r="C242" i="5" l="1"/>
  <c r="C243" i="2"/>
  <c r="F243" i="2"/>
  <c r="G243" i="2"/>
  <c r="E243" i="2"/>
  <c r="H242" i="2"/>
  <c r="D241" i="5"/>
  <c r="H242" i="5"/>
  <c r="F242" i="5"/>
  <c r="H243" i="2" l="1"/>
  <c r="D242" i="5"/>
  <c r="G242" i="5"/>
  <c r="E24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<sst xmlns="http://schemas.openxmlformats.org/spreadsheetml/2006/main" count="913" uniqueCount="82">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</sst>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188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0" xfId="0" applyNumberFormat="1" applyFont="1" applyFill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167" fontId="0" fillId="3" borderId="3" xfId="0" applyNumberFormat="1" applyFill="1" applyBorder="1"/>
    <xf numFmtId="167" fontId="2" fillId="3" borderId="3" xfId="0" applyNumberFormat="1" applyFont="1" applyFill="1" applyBorder="1"/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43" totalsRowShown="0" headerRowDxfId="14">
  <autoFilter ref="A3:J243" xr:uid="{00000000-0009-0000-0100-000006000000}">
    <filterColumn colId="0">
      <filters>
        <filter val="2021"/>
        <filter val="2022"/>
        <filter val="2023"/>
        <filter val="2024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43" totalsRowShown="0" headerRowDxfId="11">
  <autoFilter ref="A3:H243" xr:uid="{00000000-0009-0000-0100-000007000000}">
    <filterColumn colId="0">
      <filters>
        <filter val="2021"/>
        <filter val="2022"/>
        <filter val="2023"/>
        <filter val="2024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42" totalsRowShown="0" headerRowDxfId="10" dataDxfId="9" tableBorderDxfId="8">
  <autoFilter ref="A2:H242" xr:uid="{00000000-0009-0000-0100-000014000000}">
    <filterColumn colId="0">
      <filters>
        <filter val="2021"/>
        <filter val="2022"/>
        <filter val="2023"/>
        <filter val="2024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49"/>
  <sheetViews>
    <sheetView tabSelected="1" view="pageBreakPreview" zoomScaleNormal="100" zoomScaleSheetLayoutView="100" workbookViewId="0">
      <pane xSplit="2" ySplit="183" topLeftCell="C214" activePane="bottomRight" state="frozen"/>
      <selection pane="topRight" activeCell="C1" sqref="C1"/>
      <selection pane="bottomLeft" activeCell="A184" sqref="A184"/>
      <selection pane="bottomRight" activeCell="E230" sqref="E230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69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3</v>
      </c>
      <c r="D3" s="140" t="s">
        <v>74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3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4" t="s">
        <v>70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3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3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3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3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3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3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3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3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4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3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3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3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3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3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5">
        <f t="shared" si="26"/>
        <v>2017</v>
      </c>
      <c r="B153" s="176" t="s">
        <v>12</v>
      </c>
      <c r="C153" s="119">
        <f>C151</f>
        <v>132.42410999999998</v>
      </c>
      <c r="D153" s="119">
        <v>92.8</v>
      </c>
      <c r="E153" s="163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3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3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3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3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3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4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3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3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3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3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3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5">
        <f t="shared" si="28"/>
        <v>2018</v>
      </c>
      <c r="B165" s="176" t="s">
        <v>12</v>
      </c>
      <c r="C165" s="119">
        <f>133.4*1.0101</f>
        <v>134.74734000000001</v>
      </c>
      <c r="D165" s="119">
        <v>94.9</v>
      </c>
      <c r="E165" s="163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3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3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3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8">
        <v>100.8</v>
      </c>
      <c r="E169" s="173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3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4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3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3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3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3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3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3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3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3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3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8">
        <v>87.1</v>
      </c>
      <c r="E181" s="173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3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4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3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3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3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3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3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3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3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3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3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3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3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4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3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3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3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3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3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3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3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3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3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3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3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4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3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3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3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3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3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4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3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3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3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3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3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4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3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3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3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3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3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>100+((C224-$C$40)/$C$40*100*$C$2)+((D224-$D$40)/$D$40*100*$D$2)+((E224-$E$40)/$E$40*100*$E$2)+((F224-$F$40)/$F$40*100*$F$2)+((G224-$G$40)/$G$40*100*$G$2)</f>
        <v>145.51192223316914</v>
      </c>
    </row>
    <row r="225" spans="1:8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4">
        <f>131/99.8*117.6</f>
        <v>154.36472945891785</v>
      </c>
      <c r="F225" s="156">
        <f>+F$173*(123/103.6)</f>
        <v>124.69468822300382</v>
      </c>
      <c r="G225" s="122">
        <v>3.35</v>
      </c>
      <c r="H225" s="103">
        <f>100+((C225-$C$40)/$C$40*100*$C$2)+((D225-$D$40)/$D$40*100*$D$2)+((E225-$E$40)/$E$40*100*$E$2)+((F225-$F$40)/$F$40*100*$F$2)+((G225-$G$40)/$G$40*100*$G$2)</f>
        <v>144.33620312694404</v>
      </c>
    </row>
    <row r="226" spans="1:8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3">
        <f>131/99.8*116</f>
        <v>152.26452905811624</v>
      </c>
      <c r="F226" s="155">
        <f>+F$173*(122.7/103.6)</f>
        <v>124.39055483709409</v>
      </c>
      <c r="G226" s="118">
        <v>3.45</v>
      </c>
      <c r="H226" s="56">
        <f>100+((C226-$C$40)/$C$40*100*$C$2)+((D226-$D$40)/$D$40*100*$D$2)+((E226-$E$40)/$E$40*100*$E$2)+((F226-$F$40)/$F$40*100*$F$2)+((G226-$G$40)/$G$40*100*$G$2)</f>
        <v>136.9198220098022</v>
      </c>
    </row>
    <row r="227" spans="1:8" ht="15" x14ac:dyDescent="0.2">
      <c r="A227" s="11">
        <f t="shared" si="50"/>
        <v>2023</v>
      </c>
      <c r="B227" t="s">
        <v>13</v>
      </c>
      <c r="C227" s="116">
        <f t="shared" ref="C227:C229" si="53">150.8*1.0101</f>
        <v>152.32308</v>
      </c>
      <c r="D227" s="116">
        <v>161.19999999999999</v>
      </c>
      <c r="E227" s="173">
        <f>131/99.8*116.4</f>
        <v>152.78957915831666</v>
      </c>
      <c r="F227" s="155">
        <f>+F$173*(123.3/103.6)</f>
        <v>124.9988216089136</v>
      </c>
      <c r="G227" s="118">
        <v>3.69</v>
      </c>
      <c r="H227" s="56">
        <f>100+((C227-$C$40)/$C$40*100*$C$2)+((D227-$D$40)/$D$40*100*$D$2)+((E227-$E$40)/$E$40*100*$E$2)+((F227-$F$40)/$F$40*100*$F$2)+((G227-$G$40)/$G$40*100*$G$2)</f>
        <v>137.25239119055155</v>
      </c>
    </row>
    <row r="228" spans="1:8" ht="15" x14ac:dyDescent="0.2">
      <c r="A228" s="13">
        <f t="shared" si="50"/>
        <v>2023</v>
      </c>
      <c r="B228" s="14" t="s">
        <v>14</v>
      </c>
      <c r="C228" s="119">
        <f t="shared" si="53"/>
        <v>152.32308</v>
      </c>
      <c r="D228" s="119">
        <v>144.5</v>
      </c>
      <c r="E228" s="163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>100+((C228-$C$40)/$C$40*100*$C$2)+((D228-$D$40)/$D$40*100*$D$2)+((E228-$E$40)/$E$40*100*$E$2)+((F228-$F$40)/$F$40*100*$F$2)+((G228-$G$40)/$G$40*100*$G$2)</f>
        <v>136.36341660437478</v>
      </c>
    </row>
    <row r="229" spans="1:8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3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>100+((C229-$C$40)/$C$40*100*$C$2)+((D229-$D$40)/$D$40*100*$D$2)+((E229-$E$40)/$E$40*100*$E$2)+((F229-$F$40)/$F$40*100*$F$2)+((G229-$G$40)/$G$40*100*$G$2)</f>
        <v>136.03161137713897</v>
      </c>
    </row>
    <row r="230" spans="1:8" ht="15" x14ac:dyDescent="0.2">
      <c r="A230" s="11">
        <f t="shared" si="50"/>
        <v>2023</v>
      </c>
      <c r="B230" t="s">
        <v>16</v>
      </c>
      <c r="C230" s="116">
        <f t="shared" ref="C230:C231" si="54">151.6*1.0101</f>
        <v>153.13115999999999</v>
      </c>
      <c r="D230" s="130">
        <f t="shared" ref="D229:D243" si="55">D229</f>
        <v>134.5</v>
      </c>
      <c r="E230" s="130">
        <f t="shared" ref="E229:E231" si="56">E229*(1+(((SUM(E$208:E$219)-SUM(E$196:E$207))/SUM(E$196:E$207))/12))</f>
        <v>155.36829539795298</v>
      </c>
      <c r="F230" s="130">
        <f t="shared" ref="F229:F231" si="57">F229*(1+(((SUM(F$208:F$219)-SUM(F$196:F$207))/SUM(F$196:F$207))/12))</f>
        <v>126.74187294295677</v>
      </c>
      <c r="G230" s="72">
        <f t="shared" ref="G229:G231" si="58">+G229</f>
        <v>3.67</v>
      </c>
      <c r="H230" s="180">
        <f t="shared" ref="H229:H230" si="59">100+((C230-$C$40)/$C$40*100*$C$2)+((D230-$D$40)/$D$40*100*$D$2)+((E230-$E$40)/$E$40*100*$E$2)+((F230-$F$40)/$F$40*100*$F$2)+((G230-$G$40)/$G$40*100*$G$2)</f>
        <v>136.17468846627801</v>
      </c>
    </row>
    <row r="231" spans="1:8" ht="15.75" thickBot="1" x14ac:dyDescent="0.25">
      <c r="A231" s="31">
        <f t="shared" si="50"/>
        <v>2023</v>
      </c>
      <c r="B231" s="32" t="s">
        <v>17</v>
      </c>
      <c r="C231" s="121">
        <f t="shared" si="54"/>
        <v>153.13115999999999</v>
      </c>
      <c r="D231" s="183">
        <f t="shared" si="55"/>
        <v>134.5</v>
      </c>
      <c r="E231" s="183">
        <f t="shared" si="56"/>
        <v>156.24552394453389</v>
      </c>
      <c r="F231" s="183">
        <f t="shared" si="57"/>
        <v>127.47536685164556</v>
      </c>
      <c r="G231" s="184">
        <f t="shared" si="58"/>
        <v>3.67</v>
      </c>
      <c r="H231" s="185">
        <f>100+((C231-$C$40)/$C$40*100*$C$2)+((D231-$D$40)/$D$40*100*$D$2)+((E231-$E$40)/$E$40*100*$E$2)+((F231-$F$40)/$F$40*100*$F$2)+((G231-$G$40)/$G$40*100*$G$2)</f>
        <v>136.31858398982828</v>
      </c>
    </row>
    <row r="232" spans="1:8" ht="15" x14ac:dyDescent="0.2">
      <c r="A232" s="2">
        <v>2024</v>
      </c>
      <c r="B232" s="144" t="s">
        <v>7</v>
      </c>
      <c r="C232" s="130">
        <f>C229*(1+(((SUM(C$220:C$231)-SUM(C$208:C$219))/SUM(C$208:C$219))/4))</f>
        <v>154.2339564197531</v>
      </c>
      <c r="D232" s="130">
        <f t="shared" si="55"/>
        <v>134.5</v>
      </c>
      <c r="E232" s="130">
        <f>E231*(1+(((SUM(E$220:E$231)-SUM(E$208:E$219))/SUM(E$208:E$219))/12))</f>
        <v>156.87193927276454</v>
      </c>
      <c r="F232" s="130">
        <f>F231*(1+(((SUM(F$220:F$231)-SUM(F$208:F$219))/SUM(F$208:F$219))/12))</f>
        <v>128.19713679630183</v>
      </c>
      <c r="G232" s="72">
        <f>+G231</f>
        <v>3.67</v>
      </c>
      <c r="H232" s="180">
        <f>100+((C232-$C$40)/$C$40*100*$C$2)+((D232-$D$40)/$D$40*100*$D$2)+((E232-$E$40)/$E$40*100*$E$2)+((F232-$F$40)/$F$40*100*$F$2)+((G232-$G$40)/$G$40*100*$G$2)</f>
        <v>137.13224531014387</v>
      </c>
    </row>
    <row r="233" spans="1:8" ht="15" x14ac:dyDescent="0.2">
      <c r="A233" s="11">
        <f>A232</f>
        <v>2024</v>
      </c>
      <c r="B233" s="144" t="s">
        <v>8</v>
      </c>
      <c r="C233" s="130">
        <f t="shared" ref="C233:C243" si="60">C230*(1+(((SUM(C$220:C$231)-SUM(C$208:C$219))/SUM(C$208:C$219))/4))</f>
        <v>154.2339564197531</v>
      </c>
      <c r="D233" s="130">
        <f t="shared" si="55"/>
        <v>134.5</v>
      </c>
      <c r="E233" s="130">
        <f t="shared" ref="E233:E243" si="61">E232*(1+(((SUM(E$220:E$231)-SUM(E$208:E$219))/SUM(E$208:E$219))/12))</f>
        <v>157.50086600838489</v>
      </c>
      <c r="F233" s="130">
        <f t="shared" ref="F233:F243" si="62">F232*(1+(((SUM(F$220:F$231)-SUM(F$208:F$219))/SUM(F$208:F$219))/12))</f>
        <v>128.92299342739702</v>
      </c>
      <c r="G233" s="72">
        <f t="shared" ref="G233:G243" si="63">+G232</f>
        <v>3.67</v>
      </c>
      <c r="H233" s="180">
        <f t="shared" ref="H233:H243" si="64">100+((C233-$C$40)/$C$40*100*$C$2)+((D233-$D$40)/$D$40*100*$D$2)+((E233-$E$40)/$E$40*100*$E$2)+((F233-$F$40)/$F$40*100*$F$2)+((G233-$G$40)/$G$40*100*$G$2)</f>
        <v>137.25600610328999</v>
      </c>
    </row>
    <row r="234" spans="1:8" ht="15" x14ac:dyDescent="0.2">
      <c r="A234" s="13">
        <f t="shared" ref="A234:A243" si="65">A233</f>
        <v>2024</v>
      </c>
      <c r="B234" s="14" t="s">
        <v>9</v>
      </c>
      <c r="C234" s="131">
        <f t="shared" si="60"/>
        <v>154.2339564197531</v>
      </c>
      <c r="D234" s="131">
        <f t="shared" si="55"/>
        <v>134.5</v>
      </c>
      <c r="E234" s="131">
        <f t="shared" si="61"/>
        <v>158.13231422006155</v>
      </c>
      <c r="F234" s="131">
        <f t="shared" si="62"/>
        <v>129.65295988389136</v>
      </c>
      <c r="G234" s="73">
        <f t="shared" si="63"/>
        <v>3.67</v>
      </c>
      <c r="H234" s="181">
        <f t="shared" si="64"/>
        <v>137.38038663208258</v>
      </c>
    </row>
    <row r="235" spans="1:8" ht="15" x14ac:dyDescent="0.2">
      <c r="A235" s="18">
        <f t="shared" si="65"/>
        <v>2024</v>
      </c>
      <c r="B235" s="19" t="s">
        <v>10</v>
      </c>
      <c r="C235" s="130">
        <f t="shared" si="60"/>
        <v>155.34469478903117</v>
      </c>
      <c r="D235" s="132">
        <f t="shared" si="55"/>
        <v>134.5</v>
      </c>
      <c r="E235" s="130">
        <f t="shared" si="61"/>
        <v>158.76629401682806</v>
      </c>
      <c r="F235" s="130">
        <f t="shared" si="62"/>
        <v>130.38705943575869</v>
      </c>
      <c r="G235" s="129">
        <f t="shared" si="63"/>
        <v>3.67</v>
      </c>
      <c r="H235" s="180">
        <f t="shared" si="64"/>
        <v>138.20088003571502</v>
      </c>
    </row>
    <row r="236" spans="1:8" ht="15" x14ac:dyDescent="0.2">
      <c r="A236" s="11">
        <f t="shared" si="65"/>
        <v>2024</v>
      </c>
      <c r="B236" t="s">
        <v>11</v>
      </c>
      <c r="C236" s="130">
        <f t="shared" si="60"/>
        <v>155.34469478903117</v>
      </c>
      <c r="D236" s="130">
        <f t="shared" si="55"/>
        <v>134.5</v>
      </c>
      <c r="E236" s="130">
        <f t="shared" si="61"/>
        <v>159.40281554824691</v>
      </c>
      <c r="F236" s="130">
        <f t="shared" si="62"/>
        <v>131.12531548472825</v>
      </c>
      <c r="G236" s="72">
        <f t="shared" si="63"/>
        <v>3.67</v>
      </c>
      <c r="H236" s="180">
        <f t="shared" si="64"/>
        <v>138.3265096051656</v>
      </c>
    </row>
    <row r="237" spans="1:8" ht="15" x14ac:dyDescent="0.2">
      <c r="A237" s="13">
        <f t="shared" si="65"/>
        <v>2024</v>
      </c>
      <c r="B237" s="14" t="s">
        <v>12</v>
      </c>
      <c r="C237" s="131">
        <f t="shared" si="60"/>
        <v>155.34469478903117</v>
      </c>
      <c r="D237" s="131">
        <f t="shared" si="55"/>
        <v>134.5</v>
      </c>
      <c r="E237" s="131">
        <f t="shared" si="61"/>
        <v>160.04188900457191</v>
      </c>
      <c r="F237" s="131">
        <f t="shared" si="62"/>
        <v>131.86775156503066</v>
      </c>
      <c r="G237" s="73">
        <f t="shared" si="63"/>
        <v>3.67</v>
      </c>
      <c r="H237" s="181">
        <f t="shared" si="64"/>
        <v>138.45276851317152</v>
      </c>
    </row>
    <row r="238" spans="1:8" ht="15" x14ac:dyDescent="0.2">
      <c r="A238" s="18">
        <f t="shared" si="65"/>
        <v>2024</v>
      </c>
      <c r="B238" s="23" t="s">
        <v>30</v>
      </c>
      <c r="C238" s="130">
        <f t="shared" si="60"/>
        <v>156.46343230294397</v>
      </c>
      <c r="D238" s="130">
        <f t="shared" si="55"/>
        <v>134.5</v>
      </c>
      <c r="E238" s="130">
        <f t="shared" si="61"/>
        <v>160.6835246169114</v>
      </c>
      <c r="F238" s="130">
        <f t="shared" si="62"/>
        <v>132.6143913441482</v>
      </c>
      <c r="G238" s="72">
        <f t="shared" si="63"/>
        <v>3.67</v>
      </c>
      <c r="H238" s="180">
        <f t="shared" si="64"/>
        <v>139.28015862189179</v>
      </c>
    </row>
    <row r="239" spans="1:8" ht="15" x14ac:dyDescent="0.2">
      <c r="A239" s="11">
        <f t="shared" si="65"/>
        <v>2024</v>
      </c>
      <c r="B239" t="s">
        <v>13</v>
      </c>
      <c r="C239" s="130">
        <f t="shared" si="60"/>
        <v>156.46343230294397</v>
      </c>
      <c r="D239" s="130">
        <f t="shared" si="55"/>
        <v>134.5</v>
      </c>
      <c r="E239" s="130">
        <f t="shared" si="61"/>
        <v>161.32773265739192</v>
      </c>
      <c r="F239" s="130">
        <f t="shared" si="62"/>
        <v>133.36525862356922</v>
      </c>
      <c r="G239" s="72">
        <f t="shared" si="63"/>
        <v>3.67</v>
      </c>
      <c r="H239" s="180">
        <f t="shared" si="64"/>
        <v>139.40768592799452</v>
      </c>
    </row>
    <row r="240" spans="1:8" ht="15" x14ac:dyDescent="0.2">
      <c r="A240" s="13">
        <f t="shared" si="65"/>
        <v>2024</v>
      </c>
      <c r="B240" s="14" t="s">
        <v>14</v>
      </c>
      <c r="C240" s="131">
        <f t="shared" si="60"/>
        <v>156.46343230294397</v>
      </c>
      <c r="D240" s="131">
        <f t="shared" si="55"/>
        <v>134.5</v>
      </c>
      <c r="E240" s="131">
        <f t="shared" si="61"/>
        <v>161.97452343932281</v>
      </c>
      <c r="F240" s="131">
        <f t="shared" si="62"/>
        <v>134.12037733954693</v>
      </c>
      <c r="G240" s="73">
        <f t="shared" si="63"/>
        <v>3.67</v>
      </c>
      <c r="H240" s="181">
        <f t="shared" si="64"/>
        <v>139.53585232772377</v>
      </c>
    </row>
    <row r="241" spans="1:13" ht="15" x14ac:dyDescent="0.2">
      <c r="A241" s="11">
        <f t="shared" si="65"/>
        <v>2024</v>
      </c>
      <c r="B241" t="s">
        <v>15</v>
      </c>
      <c r="C241" s="130">
        <f t="shared" si="60"/>
        <v>157.59022656850016</v>
      </c>
      <c r="D241" s="130">
        <f t="shared" si="55"/>
        <v>134.5</v>
      </c>
      <c r="E241" s="130">
        <f t="shared" si="61"/>
        <v>162.62390731736124</v>
      </c>
      <c r="F241" s="130">
        <f t="shared" si="62"/>
        <v>134.87977156386248</v>
      </c>
      <c r="G241" s="72">
        <f t="shared" si="63"/>
        <v>3.67</v>
      </c>
      <c r="H241" s="180">
        <f t="shared" si="64"/>
        <v>140.37020447770539</v>
      </c>
    </row>
    <row r="242" spans="1:13" ht="15" x14ac:dyDescent="0.2">
      <c r="A242" s="11">
        <f t="shared" si="65"/>
        <v>2024</v>
      </c>
      <c r="B242" t="s">
        <v>16</v>
      </c>
      <c r="C242" s="130">
        <f t="shared" si="60"/>
        <v>157.59022656850016</v>
      </c>
      <c r="D242" s="130">
        <f t="shared" si="55"/>
        <v>134.5</v>
      </c>
      <c r="E242" s="130">
        <f t="shared" si="61"/>
        <v>163.27589468767798</v>
      </c>
      <c r="F242" s="130">
        <f t="shared" si="62"/>
        <v>135.6434655045922</v>
      </c>
      <c r="G242" s="72">
        <f t="shared" si="63"/>
        <v>3.67</v>
      </c>
      <c r="H242" s="180">
        <f t="shared" si="64"/>
        <v>140.49965893974189</v>
      </c>
    </row>
    <row r="243" spans="1:13" ht="15" x14ac:dyDescent="0.2">
      <c r="A243" s="11">
        <f t="shared" si="65"/>
        <v>2024</v>
      </c>
      <c r="B243" t="s">
        <v>17</v>
      </c>
      <c r="C243" s="130">
        <f t="shared" si="60"/>
        <v>157.59022656850016</v>
      </c>
      <c r="D243" s="130">
        <f t="shared" si="55"/>
        <v>134.5</v>
      </c>
      <c r="E243" s="130">
        <f t="shared" si="61"/>
        <v>163.93049598812382</v>
      </c>
      <c r="F243" s="130">
        <f t="shared" si="62"/>
        <v>136.41148350687945</v>
      </c>
      <c r="G243" s="72">
        <f t="shared" si="63"/>
        <v>3.67</v>
      </c>
      <c r="H243" s="180">
        <f t="shared" si="64"/>
        <v>140.62976240509437</v>
      </c>
    </row>
    <row r="244" spans="1:13" x14ac:dyDescent="0.2">
      <c r="A244" s="168" t="s">
        <v>42</v>
      </c>
      <c r="B244" s="168"/>
      <c r="C244" s="168"/>
      <c r="D244" s="168"/>
      <c r="E244" s="168"/>
      <c r="F244" s="168"/>
      <c r="G244" s="168"/>
      <c r="H244" s="169"/>
      <c r="I244" s="168"/>
      <c r="J244" s="168"/>
      <c r="M244" s="144"/>
    </row>
    <row r="245" spans="1:13" x14ac:dyDescent="0.2">
      <c r="A245" s="168" t="s">
        <v>43</v>
      </c>
      <c r="B245" s="168"/>
      <c r="C245" s="168"/>
      <c r="D245" s="168"/>
      <c r="E245" s="168"/>
      <c r="F245" s="168"/>
      <c r="G245" s="168"/>
      <c r="H245" s="169"/>
      <c r="I245" s="168"/>
      <c r="J245" s="168"/>
    </row>
    <row r="246" spans="1:13" x14ac:dyDescent="0.2">
      <c r="A246" s="168" t="s">
        <v>45</v>
      </c>
      <c r="B246" s="168"/>
      <c r="C246" s="168"/>
      <c r="D246" s="168"/>
      <c r="E246" s="168"/>
      <c r="F246" s="168"/>
      <c r="G246" s="168"/>
      <c r="H246" s="169"/>
      <c r="I246" s="168"/>
      <c r="J246" s="168"/>
    </row>
    <row r="247" spans="1:13" x14ac:dyDescent="0.2">
      <c r="A247" s="170" t="s">
        <v>77</v>
      </c>
      <c r="B247" s="170" t="s">
        <v>67</v>
      </c>
      <c r="C247" s="170"/>
      <c r="D247" s="170"/>
      <c r="E247" s="170"/>
      <c r="F247" s="170"/>
      <c r="G247" s="170"/>
      <c r="H247" s="171"/>
      <c r="I247" s="170"/>
      <c r="J247" s="170"/>
    </row>
    <row r="248" spans="1:13" x14ac:dyDescent="0.2">
      <c r="A248" s="170" t="s">
        <v>78</v>
      </c>
      <c r="B248" s="170" t="s">
        <v>79</v>
      </c>
      <c r="C248" s="170"/>
      <c r="D248" s="170"/>
      <c r="E248" s="170"/>
      <c r="F248" s="170"/>
      <c r="G248" s="170"/>
      <c r="H248" s="171"/>
      <c r="I248" s="170"/>
      <c r="J248" s="170"/>
    </row>
    <row r="249" spans="1:13" x14ac:dyDescent="0.2">
      <c r="A249" s="165" t="s">
        <v>71</v>
      </c>
      <c r="B249" s="166" t="s">
        <v>73</v>
      </c>
      <c r="C249" s="166"/>
      <c r="D249" s="166"/>
      <c r="E249" s="166"/>
      <c r="F249" s="166"/>
      <c r="G249" s="166"/>
      <c r="H249" s="166"/>
      <c r="I249" s="166"/>
      <c r="J249" s="166"/>
      <c r="K249" s="167"/>
    </row>
  </sheetData>
  <phoneticPr fontId="5" type="noConversion"/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43"/>
  <sheetViews>
    <sheetView topLeftCell="A204" workbookViewId="0">
      <selection activeCell="A229" sqref="A229:XFD229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74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ht="13.5" thickBot="1" x14ac:dyDescent="0.25">
      <c r="A225" s="31">
        <f t="shared" si="32"/>
        <v>2023</v>
      </c>
      <c r="B225" s="32" t="s">
        <v>12</v>
      </c>
      <c r="C225" s="65">
        <f>(Indeks!C225/Indeks!$C$40*Indeks!$C$2)/Indeks!H225*100</f>
        <v>0.65466448187121418</v>
      </c>
      <c r="D225" s="65">
        <f>(Indeks!D225/Indeks!$D$40*Indeks!$D$2)/Indeks!H225*100</f>
        <v>0.13896701298739111</v>
      </c>
      <c r="E225" s="65">
        <f>(Indeks!E225/Indeks!$E$40*Indeks!$E$2)/Indeks!H225*100</f>
        <v>8.333612923667702E-2</v>
      </c>
      <c r="F225" s="65">
        <f>(Indeks!F225/Indeks!$F$40*Indeks!$F$2)/Indeks!H225*100</f>
        <v>8.8972019243345704E-2</v>
      </c>
      <c r="G225" s="65">
        <f>(Indeks!G225/Indeks!$G$40*Indeks!$G$2)/Indeks!H225*100</f>
        <v>3.406035666137229E-2</v>
      </c>
      <c r="H225" s="65">
        <f t="shared" si="31"/>
        <v>1.0000000000000002</v>
      </c>
    </row>
    <row r="226" spans="1:8" x14ac:dyDescent="0.2">
      <c r="A226" s="18">
        <f t="shared" si="32"/>
        <v>2023</v>
      </c>
      <c r="B226" s="23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78">
        <f>(Indeks!C230/Indeks!$C$40*Indeks!$C$2)/Indeks!H230*100</f>
        <v>0.70411933391696968</v>
      </c>
      <c r="D230" s="78">
        <f>(Indeks!D230/Indeks!$D$40*Indeks!$D$2)/Indeks!H230*100</f>
        <v>7.1572602231491589E-2</v>
      </c>
      <c r="E230" s="78">
        <f>(Indeks!E230/Indeks!$E$40*Indeks!$E$2)/Indeks!H230*100</f>
        <v>8.890507154431837E-2</v>
      </c>
      <c r="F230" s="78">
        <f>(Indeks!F230/Indeks!$F$40*Indeks!$F$2)/Indeks!H230*100</f>
        <v>9.5852733037601848E-2</v>
      </c>
      <c r="G230" s="78">
        <f>(Indeks!G230/Indeks!$G$40*Indeks!$G$2)/Indeks!H230*100</f>
        <v>3.9550259269618616E-2</v>
      </c>
      <c r="H230" s="78">
        <f t="shared" si="31"/>
        <v>1.0000000000000002</v>
      </c>
    </row>
    <row r="231" spans="1:8" ht="13.5" thickBot="1" x14ac:dyDescent="0.25">
      <c r="A231" s="31">
        <f t="shared" si="32"/>
        <v>2023</v>
      </c>
      <c r="B231" s="32" t="s">
        <v>17</v>
      </c>
      <c r="C231" s="186">
        <f>(Indeks!C231/Indeks!$C$40*Indeks!$C$2)/Indeks!H231*100</f>
        <v>0.70337607780888534</v>
      </c>
      <c r="D231" s="186">
        <f>(Indeks!D231/Indeks!$D$40*Indeks!$D$2)/Indeks!H231*100</f>
        <v>7.1497051438866546E-2</v>
      </c>
      <c r="E231" s="186">
        <f>(Indeks!E231/Indeks!$E$40*Indeks!$E$2)/Indeks!H231*100</f>
        <v>8.9312664021585816E-2</v>
      </c>
      <c r="F231" s="186">
        <f>(Indeks!F231/Indeks!$F$40*Indeks!$F$2)/Indeks!H231*100</f>
        <v>9.6305696026042012E-2</v>
      </c>
      <c r="G231" s="186">
        <f>(Indeks!G231/Indeks!$G$40*Indeks!$G$2)/Indeks!H231*100</f>
        <v>3.9508510704620498E-2</v>
      </c>
      <c r="H231" s="186">
        <f t="shared" si="31"/>
        <v>1.0000000000000002</v>
      </c>
    </row>
    <row r="232" spans="1:8" x14ac:dyDescent="0.2">
      <c r="A232" s="2">
        <v>2024</v>
      </c>
      <c r="B232" t="s">
        <v>7</v>
      </c>
      <c r="C232" s="78">
        <f>(Indeks!C232/Indeks!$C$40*Indeks!$C$2)/Indeks!H232*100</f>
        <v>0.7042380719141057</v>
      </c>
      <c r="D232" s="78">
        <f>(Indeks!D232/Indeks!$D$40*Indeks!$D$2)/Indeks!H232*100</f>
        <v>7.1072830387567856E-2</v>
      </c>
      <c r="E232" s="78">
        <f>(Indeks!E232/Indeks!$E$40*Indeks!$E$2)/Indeks!H232*100</f>
        <v>8.9138681045832918E-2</v>
      </c>
      <c r="F232" s="78">
        <f>(Indeks!F232/Indeks!$F$40*Indeks!$F$2)/Indeks!H232*100</f>
        <v>9.6276325991903833E-2</v>
      </c>
      <c r="G232" s="78">
        <f>(Indeks!G232/Indeks!$G$40*Indeks!$G$2)/Indeks!H232*100</f>
        <v>3.9274090660589865E-2</v>
      </c>
      <c r="H232" s="78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78">
        <f>(Indeks!C233/Indeks!$C$40*Indeks!$C$2)/Indeks!H233*100</f>
        <v>0.70360307556809376</v>
      </c>
      <c r="D233" s="78">
        <f>(Indeks!D233/Indeks!$D$40*Indeks!$D$2)/Indeks!H233*100</f>
        <v>7.1008745542688378E-2</v>
      </c>
      <c r="E233" s="78">
        <f>(Indeks!E233/Indeks!$E$40*Indeks!$E$2)/Indeks!H233*100</f>
        <v>8.9415356765258122E-2</v>
      </c>
      <c r="F233" s="78">
        <f>(Indeks!F233/Indeks!$F$40*Indeks!$F$2)/Indeks!H233*100</f>
        <v>9.6734144067512198E-2</v>
      </c>
      <c r="G233" s="78">
        <f>(Indeks!G233/Indeks!$G$40*Indeks!$G$2)/Indeks!H233*100</f>
        <v>3.9238678056447873E-2</v>
      </c>
      <c r="H233" s="78">
        <f t="shared" si="33"/>
        <v>1.0000000000000004</v>
      </c>
    </row>
    <row r="234" spans="1:8" x14ac:dyDescent="0.2">
      <c r="A234" s="13">
        <f t="shared" ref="A234:A243" si="34">A233</f>
        <v>2024</v>
      </c>
      <c r="B234" s="14" t="s">
        <v>9</v>
      </c>
      <c r="C234" s="78">
        <f>(Indeks!C234/Indeks!$C$40*Indeks!$C$2)/Indeks!H234*100</f>
        <v>0.70296605215634855</v>
      </c>
      <c r="D234" s="78">
        <f>(Indeks!D234/Indeks!$D$40*Indeks!$D$2)/Indeks!H234*100</f>
        <v>7.0944456123099311E-2</v>
      </c>
      <c r="E234" s="78">
        <f>(Indeks!E234/Indeks!$E$40*Indeks!$E$2)/Indeks!H234*100</f>
        <v>8.9692559562039975E-2</v>
      </c>
      <c r="F234" s="78">
        <f>(Indeks!F234/Indeks!$F$40*Indeks!$F$2)/Indeks!H234*100</f>
        <v>9.7193779752016721E-2</v>
      </c>
      <c r="G234" s="78">
        <f>(Indeks!G234/Indeks!$G$40*Indeks!$G$2)/Indeks!H234*100</f>
        <v>3.9203152406495717E-2</v>
      </c>
      <c r="H234" s="78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80">
        <f>(Indeks!C235/Indeks!$C$40*Indeks!$C$2)/Indeks!H235*100</f>
        <v>0.70382502603682051</v>
      </c>
      <c r="D235" s="80">
        <f>(Indeks!D235/Indeks!$D$40*Indeks!$D$2)/Indeks!H235*100</f>
        <v>7.0523261567332018E-2</v>
      </c>
      <c r="E235" s="80">
        <f>(Indeks!E235/Indeks!$E$40*Indeks!$E$2)/Indeks!H235*100</f>
        <v>8.9517516318142754E-2</v>
      </c>
      <c r="F235" s="80">
        <f>(Indeks!F235/Indeks!$F$40*Indeks!$F$2)/Indeks!H235*100</f>
        <v>9.7163791305976827E-2</v>
      </c>
      <c r="G235" s="80">
        <f>(Indeks!G235/Indeks!$G$40*Indeks!$G$2)/Indeks!H235*100</f>
        <v>3.8970404771728015E-2</v>
      </c>
      <c r="H235" s="80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78">
        <f>(Indeks!C236/Indeks!$C$40*Indeks!$C$2)/Indeks!H236*100</f>
        <v>0.70318580485469173</v>
      </c>
      <c r="D236" s="78">
        <f>(Indeks!D236/Indeks!$D$40*Indeks!$D$2)/Indeks!H236*100</f>
        <v>7.0459211610369721E-2</v>
      </c>
      <c r="E236" s="78">
        <f>(Indeks!E236/Indeks!$E$40*Indeks!$E$2)/Indeks!H236*100</f>
        <v>8.9794780838489865E-2</v>
      </c>
      <c r="F236" s="78">
        <f>(Indeks!F236/Indeks!$F$40*Indeks!$F$2)/Indeks!H236*100</f>
        <v>9.7625191250170495E-2</v>
      </c>
      <c r="G236" s="78">
        <f>(Indeks!G236/Indeks!$G$40*Indeks!$G$2)/Indeks!H236*100</f>
        <v>3.8935011446278242E-2</v>
      </c>
      <c r="H236" s="78">
        <f t="shared" si="33"/>
        <v>1.0000000000000002</v>
      </c>
    </row>
    <row r="237" spans="1:8" x14ac:dyDescent="0.2">
      <c r="A237" s="13">
        <f t="shared" si="34"/>
        <v>2024</v>
      </c>
      <c r="B237" s="14" t="s">
        <v>12</v>
      </c>
      <c r="C237" s="79">
        <f>(Indeks!C237/Indeks!$C$40*Indeks!$C$2)/Indeks!H237*100</f>
        <v>0.70254455027524454</v>
      </c>
      <c r="D237" s="79">
        <f>(Indeks!D237/Indeks!$D$40*Indeks!$D$2)/Indeks!H237*100</f>
        <v>7.0394957907013569E-2</v>
      </c>
      <c r="E237" s="79">
        <f>(Indeks!E237/Indeks!$E$40*Indeks!$E$2)/Indeks!H237*100</f>
        <v>9.0072569004818456E-2</v>
      </c>
      <c r="F237" s="79">
        <f>(Indeks!F237/Indeks!$F$40*Indeks!$F$2)/Indeks!H237*100</f>
        <v>9.8088417280186704E-2</v>
      </c>
      <c r="G237" s="79">
        <f>(Indeks!G237/Indeks!$G$40*Indeks!$G$2)/Indeks!H237*100</f>
        <v>3.8899505532736779E-2</v>
      </c>
      <c r="H237" s="79">
        <f t="shared" si="33"/>
        <v>1</v>
      </c>
    </row>
    <row r="238" spans="1:8" x14ac:dyDescent="0.2">
      <c r="A238" s="18">
        <f t="shared" si="34"/>
        <v>2024</v>
      </c>
      <c r="B238" s="23" t="s">
        <v>30</v>
      </c>
      <c r="C238" s="80">
        <f>(Indeks!C238/Indeks!$C$40*Indeks!$C$2)/Indeks!H238*100</f>
        <v>0.70340052442721712</v>
      </c>
      <c r="D238" s="80">
        <f>(Indeks!D238/Indeks!$D$40*Indeks!$D$2)/Indeks!H238*100</f>
        <v>6.9976778516263743E-2</v>
      </c>
      <c r="E238" s="80">
        <f>(Indeks!E238/Indeks!$E$40*Indeks!$E$2)/Indeks!H238*100</f>
        <v>8.98964665884944E-2</v>
      </c>
      <c r="F238" s="80">
        <f>(Indeks!F238/Indeks!$F$40*Indeks!$F$2)/Indeks!H238*100</f>
        <v>9.8057806421914667E-2</v>
      </c>
      <c r="G238" s="80">
        <f>(Indeks!G238/Indeks!$G$40*Indeks!$G$2)/Indeks!H238*100</f>
        <v>3.8668424046110463E-2</v>
      </c>
      <c r="H238" s="80">
        <f t="shared" si="33"/>
        <v>1.0000000000000002</v>
      </c>
    </row>
    <row r="239" spans="1:8" x14ac:dyDescent="0.2">
      <c r="A239" s="11">
        <f t="shared" si="34"/>
        <v>2024</v>
      </c>
      <c r="B239" t="s">
        <v>13</v>
      </c>
      <c r="C239" s="78">
        <f>(Indeks!C239/Indeks!$C$40*Indeks!$C$2)/Indeks!H239*100</f>
        <v>0.70275706798222748</v>
      </c>
      <c r="D239" s="78">
        <f>(Indeks!D239/Indeks!$D$40*Indeks!$D$2)/Indeks!H239*100</f>
        <v>6.9912765187339132E-2</v>
      </c>
      <c r="E239" s="78">
        <f>(Indeks!E239/Indeks!$E$40*Indeks!$E$2)/Indeks!H239*100</f>
        <v>9.0174311921471031E-2</v>
      </c>
      <c r="F239" s="78">
        <f>(Indeks!F239/Indeks!$F$40*Indeks!$F$2)/Indeks!H239*100</f>
        <v>9.8522803948037502E-2</v>
      </c>
      <c r="G239" s="78">
        <f>(Indeks!G239/Indeks!$G$40*Indeks!$G$2)/Indeks!H239*100</f>
        <v>3.8633050960925001E-2</v>
      </c>
      <c r="H239" s="78">
        <f t="shared" si="33"/>
        <v>1.0000000000000002</v>
      </c>
    </row>
    <row r="240" spans="1:8" x14ac:dyDescent="0.2">
      <c r="A240" s="13">
        <f t="shared" si="34"/>
        <v>2024</v>
      </c>
      <c r="B240" s="14" t="s">
        <v>14</v>
      </c>
      <c r="C240" s="81">
        <f>(Indeks!C240/Indeks!$C$40*Indeks!$C$2)/Indeks!H240*100</f>
        <v>0.70211157191949503</v>
      </c>
      <c r="D240" s="81">
        <f>(Indeks!D240/Indeks!$D$40*Indeks!$D$2)/Indeks!H240*100</f>
        <v>6.9848548950008721E-2</v>
      </c>
      <c r="E240" s="81">
        <f>(Indeks!E240/Indeks!$E$40*Indeks!$E$2)/Indeks!H240*100</f>
        <v>9.0452677403559736E-2</v>
      </c>
      <c r="F240" s="81">
        <f>(Indeks!F240/Indeks!$F$40*Indeks!$F$2)/Indeks!H240*100</f>
        <v>9.8989635976225634E-2</v>
      </c>
      <c r="G240" s="81">
        <f>(Indeks!G240/Indeks!$G$40*Indeks!$G$2)/Indeks!H240*100</f>
        <v>3.8597565750711153E-2</v>
      </c>
      <c r="H240" s="81">
        <f t="shared" si="33"/>
        <v>1.0000000000000002</v>
      </c>
    </row>
    <row r="241" spans="1:8" x14ac:dyDescent="0.2">
      <c r="A241" s="11">
        <f t="shared" si="34"/>
        <v>2024</v>
      </c>
      <c r="B241" t="s">
        <v>15</v>
      </c>
      <c r="C241" s="78">
        <f>(Indeks!C241/Indeks!$C$40*Indeks!$C$2)/Indeks!H241*100</f>
        <v>0.70296456683807962</v>
      </c>
      <c r="D241" s="78">
        <f>(Indeks!D241/Indeks!$D$40*Indeks!$D$2)/Indeks!H241*100</f>
        <v>6.9433373327757689E-2</v>
      </c>
      <c r="E241" s="78">
        <f>(Indeks!E241/Indeks!$E$40*Indeks!$E$2)/Indeks!H241*100</f>
        <v>9.0275516981161458E-2</v>
      </c>
      <c r="F241" s="78">
        <f>(Indeks!F241/Indeks!$F$40*Indeks!$F$2)/Indeks!H241*100</f>
        <v>9.8958398738369979E-2</v>
      </c>
      <c r="G241" s="78">
        <f>(Indeks!G241/Indeks!$G$40*Indeks!$G$2)/Indeks!H241*100</f>
        <v>3.8368144114631131E-2</v>
      </c>
      <c r="H241" s="78">
        <f t="shared" si="33"/>
        <v>0.99999999999999978</v>
      </c>
    </row>
    <row r="242" spans="1:8" x14ac:dyDescent="0.2">
      <c r="A242" s="11">
        <f t="shared" si="34"/>
        <v>2024</v>
      </c>
      <c r="B242" t="s">
        <v>16</v>
      </c>
      <c r="C242" s="78">
        <f>(Indeks!C242/Indeks!$C$40*Indeks!$C$2)/Indeks!H242*100</f>
        <v>0.70231686491113199</v>
      </c>
      <c r="D242" s="78">
        <f>(Indeks!D242/Indeks!$D$40*Indeks!$D$2)/Indeks!H242*100</f>
        <v>6.9369398368249929E-2</v>
      </c>
      <c r="E242" s="78">
        <f>(Indeks!E242/Indeks!$E$40*Indeks!$E$2)/Indeks!H242*100</f>
        <v>9.0553935039136571E-2</v>
      </c>
      <c r="F242" s="78">
        <f>(Indeks!F242/Indeks!$F$40*Indeks!$F$2)/Indeks!H242*100</f>
        <v>9.9427009449503806E-2</v>
      </c>
      <c r="G242" s="78">
        <f>(Indeks!G242/Indeks!$G$40*Indeks!$G$2)/Indeks!H242*100</f>
        <v>3.8332792231977601E-2</v>
      </c>
      <c r="H242" s="78">
        <f t="shared" si="33"/>
        <v>0.99999999999999989</v>
      </c>
    </row>
    <row r="243" spans="1:8" x14ac:dyDescent="0.2">
      <c r="A243" s="11">
        <f t="shared" si="34"/>
        <v>2024</v>
      </c>
      <c r="B243" t="s">
        <v>17</v>
      </c>
      <c r="C243" s="78">
        <f>(Indeks!C243/Indeks!$C$40*Indeks!$C$2)/Indeks!H243*100</f>
        <v>0.70166711725929987</v>
      </c>
      <c r="D243" s="78">
        <f>(Indeks!D243/Indeks!$D$40*Indeks!$D$2)/Indeks!H243*100</f>
        <v>6.9305221347946588E-2</v>
      </c>
      <c r="E243" s="78">
        <f>(Indeks!E243/Indeks!$E$40*Indeks!$E$2)/Indeks!H243*100</f>
        <v>9.0832869683698816E-2</v>
      </c>
      <c r="F243" s="78">
        <f>(Indeks!F243/Indeks!$F$40*Indeks!$F$2)/Indeks!H243*100</f>
        <v>9.9897463016378654E-2</v>
      </c>
      <c r="G243" s="78">
        <f>(Indeks!G243/Indeks!$G$40*Indeks!$G$2)/Indeks!H243*100</f>
        <v>3.8297328692676075E-2</v>
      </c>
      <c r="H243" s="78">
        <f t="shared" si="33"/>
        <v>1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2"/>
  <sheetViews>
    <sheetView topLeftCell="A203" workbookViewId="0">
      <selection activeCell="A228" sqref="A228:XFD22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x14ac:dyDescent="0.2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x14ac:dyDescent="0.2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x14ac:dyDescent="0.2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x14ac:dyDescent="0.2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x14ac:dyDescent="0.2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x14ac:dyDescent="0.2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x14ac:dyDescent="0.2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x14ac:dyDescent="0.2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x14ac:dyDescent="0.2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x14ac:dyDescent="0.2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x14ac:dyDescent="0.2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x14ac:dyDescent="0.2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x14ac:dyDescent="0.2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x14ac:dyDescent="0.2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x14ac:dyDescent="0.2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x14ac:dyDescent="0.2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x14ac:dyDescent="0.2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x14ac:dyDescent="0.2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x14ac:dyDescent="0.2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x14ac:dyDescent="0.2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x14ac:dyDescent="0.2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158">
        <f>Indeks!H230</f>
        <v>136.17468846627801</v>
      </c>
      <c r="D229" s="135">
        <f t="shared" si="30"/>
        <v>1.0517929449675402E-3</v>
      </c>
      <c r="E229" s="135"/>
      <c r="F229" s="135"/>
      <c r="G229" s="135"/>
      <c r="H229" s="135"/>
    </row>
    <row r="230" spans="1:8" ht="13.5" thickBot="1" x14ac:dyDescent="0.25">
      <c r="A230" s="31">
        <f t="shared" si="31"/>
        <v>2023</v>
      </c>
      <c r="B230" s="32" t="s">
        <v>17</v>
      </c>
      <c r="C230" s="182">
        <f>Indeks!H231</f>
        <v>136.31858398982828</v>
      </c>
      <c r="D230" s="187">
        <f t="shared" si="30"/>
        <v>1.0566980190735249E-3</v>
      </c>
      <c r="E230" s="187">
        <f>(SUM(C228:C230)-SUM(C225:C227))/SUM(C225:C227)</f>
        <v>-4.8978598336023695E-3</v>
      </c>
      <c r="F230" s="187">
        <f>(SUM(C225:C230)-SUM(C219:C224))/SUM(C219:C224)</f>
        <v>-5.9448444657902277E-2</v>
      </c>
      <c r="G230" s="187">
        <f>(SUM(C219:C230)-SUM(C207:C218))/SUM(C207:C218)</f>
        <v>5.5001137774297819E-2</v>
      </c>
      <c r="H230" s="182">
        <f>(C219+C220+C221+C222+C223+C224+C225+C226+C227+C228+C229+C230)/12</f>
        <v>140.82420970900066</v>
      </c>
    </row>
    <row r="231" spans="1:8" x14ac:dyDescent="0.2">
      <c r="A231" s="2">
        <v>2024</v>
      </c>
      <c r="B231" t="s">
        <v>7</v>
      </c>
      <c r="C231" s="158">
        <f>Indeks!H232</f>
        <v>137.13224531014387</v>
      </c>
      <c r="D231" s="135">
        <f t="shared" ref="D231:D242" si="32">(C231-C230)/C230</f>
        <v>5.9688216859434375E-3</v>
      </c>
      <c r="E231" s="135"/>
      <c r="F231" s="135"/>
      <c r="G231" s="135"/>
      <c r="H231" s="135"/>
    </row>
    <row r="232" spans="1:8" x14ac:dyDescent="0.2">
      <c r="A232" s="11">
        <f>A231</f>
        <v>2024</v>
      </c>
      <c r="B232" t="s">
        <v>8</v>
      </c>
      <c r="C232" s="158">
        <f>Indeks!H233</f>
        <v>137.25600610328999</v>
      </c>
      <c r="D232" s="135">
        <f t="shared" si="32"/>
        <v>9.0249228302370448E-4</v>
      </c>
      <c r="E232" s="135"/>
      <c r="F232" s="135"/>
      <c r="G232" s="135"/>
      <c r="H232" s="135"/>
    </row>
    <row r="233" spans="1:8" x14ac:dyDescent="0.2">
      <c r="A233" s="13">
        <f t="shared" ref="A233:A242" si="33">A232</f>
        <v>2024</v>
      </c>
      <c r="B233" s="14" t="s">
        <v>9</v>
      </c>
      <c r="C233" s="159">
        <f>Indeks!H234</f>
        <v>137.38038663208258</v>
      </c>
      <c r="D233" s="161">
        <f t="shared" si="32"/>
        <v>9.0619370564363111E-4</v>
      </c>
      <c r="E233" s="161">
        <f>(SUM(C231:C233)-SUM(C228:C230))/SUM(C228:C230)</f>
        <v>7.9401631103460553E-3</v>
      </c>
      <c r="F233" s="161"/>
      <c r="G233" s="161"/>
      <c r="H233" s="161"/>
    </row>
    <row r="234" spans="1:8" x14ac:dyDescent="0.2">
      <c r="A234" s="18">
        <f t="shared" si="33"/>
        <v>2024</v>
      </c>
      <c r="B234" s="19" t="s">
        <v>10</v>
      </c>
      <c r="C234" s="160">
        <f>Indeks!H235</f>
        <v>138.20088003571502</v>
      </c>
      <c r="D234" s="162">
        <f t="shared" si="32"/>
        <v>5.972420254062887E-3</v>
      </c>
      <c r="E234" s="162"/>
      <c r="F234" s="162"/>
      <c r="G234" s="162"/>
      <c r="H234" s="135"/>
    </row>
    <row r="235" spans="1:8" x14ac:dyDescent="0.2">
      <c r="A235" s="11">
        <f t="shared" si="33"/>
        <v>2024</v>
      </c>
      <c r="B235" t="s">
        <v>11</v>
      </c>
      <c r="C235" s="158">
        <f>Indeks!H236</f>
        <v>138.3265096051656</v>
      </c>
      <c r="D235" s="135">
        <f t="shared" si="32"/>
        <v>9.0903595851281609E-4</v>
      </c>
      <c r="E235" s="135"/>
      <c r="F235" s="135"/>
      <c r="G235" s="135"/>
      <c r="H235" s="135"/>
    </row>
    <row r="236" spans="1:8" x14ac:dyDescent="0.2">
      <c r="A236" s="13">
        <f t="shared" si="33"/>
        <v>2024</v>
      </c>
      <c r="B236" s="14" t="s">
        <v>12</v>
      </c>
      <c r="C236" s="159">
        <f>Indeks!H237</f>
        <v>138.45276851317152</v>
      </c>
      <c r="D236" s="161">
        <f t="shared" si="32"/>
        <v>9.1276002240143215E-4</v>
      </c>
      <c r="E236" s="161">
        <f>(SUM(C234:C236)-SUM(C231:C233))/SUM(C231:C233)</f>
        <v>7.7993314978512191E-3</v>
      </c>
      <c r="F236" s="161">
        <f>(SUM(C231:C236)-SUM(C225:C230))/SUM(C225:C230)</f>
        <v>9.3867088372338436E-3</v>
      </c>
      <c r="G236" s="161"/>
      <c r="H236" s="161"/>
    </row>
    <row r="237" spans="1:8" x14ac:dyDescent="0.2">
      <c r="A237" s="18">
        <f t="shared" si="33"/>
        <v>2024</v>
      </c>
      <c r="B237" s="23" t="s">
        <v>30</v>
      </c>
      <c r="C237" s="160">
        <f>Indeks!H238</f>
        <v>139.28015862189179</v>
      </c>
      <c r="D237" s="162">
        <f t="shared" si="32"/>
        <v>5.9759737389545467E-3</v>
      </c>
      <c r="E237" s="162"/>
      <c r="F237" s="162"/>
      <c r="G237" s="162"/>
      <c r="H237" s="135"/>
    </row>
    <row r="238" spans="1:8" x14ac:dyDescent="0.2">
      <c r="A238" s="11">
        <f t="shared" si="33"/>
        <v>2024</v>
      </c>
      <c r="B238" t="s">
        <v>13</v>
      </c>
      <c r="C238" s="158">
        <f>Indeks!H239</f>
        <v>139.40768592799452</v>
      </c>
      <c r="D238" s="135">
        <f t="shared" si="32"/>
        <v>9.1561718025420444E-4</v>
      </c>
      <c r="E238" s="135"/>
      <c r="F238" s="135"/>
      <c r="G238" s="135"/>
      <c r="H238" s="135"/>
    </row>
    <row r="239" spans="1:8" x14ac:dyDescent="0.2">
      <c r="A239" s="13">
        <f t="shared" si="33"/>
        <v>2024</v>
      </c>
      <c r="B239" s="14" t="s">
        <v>14</v>
      </c>
      <c r="C239" s="159">
        <f>Indeks!H240</f>
        <v>139.53585232772377</v>
      </c>
      <c r="D239" s="161">
        <f t="shared" si="32"/>
        <v>9.1936394235431055E-4</v>
      </c>
      <c r="E239" s="161">
        <f>(SUM(C237:C239)-SUM(C234:C236))/SUM(C234:C236)</f>
        <v>7.8161296626472806E-3</v>
      </c>
      <c r="F239" s="161"/>
      <c r="G239" s="161"/>
      <c r="H239" s="161"/>
    </row>
    <row r="240" spans="1:8" x14ac:dyDescent="0.2">
      <c r="A240" s="18">
        <f t="shared" si="33"/>
        <v>2024</v>
      </c>
      <c r="B240" s="19" t="s">
        <v>15</v>
      </c>
      <c r="C240" s="160">
        <f>Indeks!H241</f>
        <v>140.37020447770539</v>
      </c>
      <c r="D240" s="135">
        <f t="shared" si="32"/>
        <v>5.9794822338705717E-3</v>
      </c>
      <c r="E240" s="162"/>
      <c r="F240" s="162"/>
      <c r="G240" s="162"/>
      <c r="H240" s="135"/>
    </row>
    <row r="241" spans="1:8" x14ac:dyDescent="0.2">
      <c r="A241" s="11">
        <f t="shared" si="33"/>
        <v>2024</v>
      </c>
      <c r="B241" t="s">
        <v>16</v>
      </c>
      <c r="C241" s="158">
        <f>Indeks!H242</f>
        <v>140.49965893974189</v>
      </c>
      <c r="D241" s="135">
        <f t="shared" si="32"/>
        <v>9.2223604374008588E-4</v>
      </c>
      <c r="E241" s="135"/>
      <c r="F241" s="135"/>
      <c r="G241" s="135"/>
      <c r="H241" s="135"/>
    </row>
    <row r="242" spans="1:8" ht="13.5" thickBot="1" x14ac:dyDescent="0.25">
      <c r="A242" s="11">
        <f t="shared" si="33"/>
        <v>2024</v>
      </c>
      <c r="B242" t="s">
        <v>17</v>
      </c>
      <c r="C242" s="158">
        <f>Indeks!H243</f>
        <v>140.62976240509437</v>
      </c>
      <c r="D242" s="135">
        <f t="shared" si="32"/>
        <v>9.2600555997275397E-4</v>
      </c>
      <c r="E242" s="135">
        <f>(SUM(C240:C242)-SUM(C237:C239))/SUM(C237:C239)</f>
        <v>7.8329586998275979E-3</v>
      </c>
      <c r="F242" s="135">
        <f>(SUM(C237:C242)-SUM(C231:C236))/SUM(C231:C236)</f>
        <v>1.5693432588260108E-2</v>
      </c>
      <c r="G242" s="135">
        <f>(SUM(C231:C242)-SUM(C219:C230))/SUM(C219:C230)</f>
        <v>-1.3857937765506425E-2</v>
      </c>
      <c r="H242" s="182">
        <f>(C231+C232+C233+C234+C235+C236+C237+C238+C239+C240+C241+C242)/12</f>
        <v>138.87267657497668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E228" sqref="E228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75.75" x14ac:dyDescent="0.2">
      <c r="A5" s="114" t="s">
        <v>3</v>
      </c>
      <c r="B5" s="143" t="s">
        <v>68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7" t="s">
        <v>74</v>
      </c>
      <c r="B6" s="143" t="s">
        <v>75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2"/>
      <c r="D7" s="7"/>
      <c r="E7" s="5"/>
    </row>
    <row r="8" spans="1:5" ht="38.25" x14ac:dyDescent="0.2">
      <c r="A8" s="114" t="s">
        <v>4</v>
      </c>
      <c r="B8" s="143" t="s">
        <v>76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2" t="s">
        <v>72</v>
      </c>
      <c r="D9" s="7"/>
      <c r="E9" s="5"/>
    </row>
    <row r="10" spans="1:5" ht="89.25" x14ac:dyDescent="0.2">
      <c r="A10" s="114" t="s">
        <v>5</v>
      </c>
      <c r="B10" s="143" t="s">
        <v>80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81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9"/>
    </row>
  </sheetData>
  <phoneticPr fontId="5" type="noConversion"/>
  <pageMargins left="0.35433070866141736" right="0.35433070866141736" top="0.98425196850393704" bottom="0.98425196850393704" header="0" footer="0"/>
  <pageSetup paperSize="9" scale="80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2023-08-15T07:14:21Z</cp:lastPrinted>
  <dcterms:created xsi:type="dcterms:W3CDTF">2009-05-19T06:17:18Z</dcterms:created>
  <dcterms:modified xsi:type="dcterms:W3CDTF">2023-09-15T08:47:41Z</dcterms:modified>
</cp:coreProperties>
</file>